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880" windowHeight="11070"/>
  </bookViews>
  <sheets>
    <sheet name="Расходы" sheetId="2" r:id="rId1"/>
  </sheets>
  <calcPr calcId="124519"/>
</workbook>
</file>

<file path=xl/calcChain.xml><?xml version="1.0" encoding="utf-8"?>
<calcChain xmlns="http://schemas.openxmlformats.org/spreadsheetml/2006/main">
  <c r="J85" i="2"/>
  <c r="K87"/>
  <c r="L87"/>
  <c r="J87"/>
  <c r="J88"/>
  <c r="K85"/>
  <c r="L50"/>
  <c r="L31"/>
  <c r="J63"/>
  <c r="L63"/>
  <c r="K63"/>
  <c r="K131"/>
  <c r="L131"/>
  <c r="J131"/>
  <c r="K130"/>
  <c r="K128" s="1"/>
  <c r="K127" s="1"/>
  <c r="K126" s="1"/>
  <c r="L130"/>
  <c r="L128" s="1"/>
  <c r="L127" s="1"/>
  <c r="L126" s="1"/>
  <c r="J130"/>
  <c r="K124"/>
  <c r="K123" s="1"/>
  <c r="L124"/>
  <c r="L123" s="1"/>
  <c r="J124"/>
  <c r="J123" s="1"/>
  <c r="K121"/>
  <c r="L121"/>
  <c r="J121"/>
  <c r="K119"/>
  <c r="L119"/>
  <c r="J119"/>
  <c r="K109"/>
  <c r="L109"/>
  <c r="J109"/>
  <c r="L107"/>
  <c r="K107"/>
  <c r="K106" s="1"/>
  <c r="J107"/>
  <c r="K93"/>
  <c r="K89" s="1"/>
  <c r="L93"/>
  <c r="L89" s="1"/>
  <c r="J93"/>
  <c r="J89" s="1"/>
  <c r="K86"/>
  <c r="K84" s="1"/>
  <c r="L86"/>
  <c r="L84" s="1"/>
  <c r="J86"/>
  <c r="J84" s="1"/>
  <c r="K82"/>
  <c r="K79" s="1"/>
  <c r="L82"/>
  <c r="L79" s="1"/>
  <c r="J82"/>
  <c r="J79" s="1"/>
  <c r="K75"/>
  <c r="K74" s="1"/>
  <c r="K73" s="1"/>
  <c r="L75"/>
  <c r="L74" s="1"/>
  <c r="L73" s="1"/>
  <c r="J75"/>
  <c r="J74" s="1"/>
  <c r="J73" s="1"/>
  <c r="K61"/>
  <c r="L61"/>
  <c r="J61"/>
  <c r="K29"/>
  <c r="K27" s="1"/>
  <c r="L29"/>
  <c r="L27" s="1"/>
  <c r="K50"/>
  <c r="J50"/>
  <c r="K55"/>
  <c r="L55"/>
  <c r="J55"/>
  <c r="K47"/>
  <c r="L47"/>
  <c r="J47"/>
  <c r="K43"/>
  <c r="L43"/>
  <c r="J43"/>
  <c r="K31"/>
  <c r="J31"/>
  <c r="K40"/>
  <c r="L40"/>
  <c r="J40"/>
  <c r="K37"/>
  <c r="L37"/>
  <c r="L30" s="1"/>
  <c r="J37"/>
  <c r="J29"/>
  <c r="J27" s="1"/>
  <c r="J15"/>
  <c r="K15"/>
  <c r="L15"/>
  <c r="K14"/>
  <c r="L14"/>
  <c r="J14"/>
  <c r="K13"/>
  <c r="L13"/>
  <c r="J13"/>
  <c r="K12"/>
  <c r="L12"/>
  <c r="J12"/>
  <c r="K11"/>
  <c r="L11"/>
  <c r="J11"/>
  <c r="J128" l="1"/>
  <c r="J127" s="1"/>
  <c r="J126" s="1"/>
  <c r="L85"/>
  <c r="J118"/>
  <c r="J115" s="1"/>
  <c r="J114" s="1"/>
  <c r="K118"/>
  <c r="K115" s="1"/>
  <c r="K114" s="1"/>
  <c r="L118"/>
  <c r="L115" s="1"/>
  <c r="L114" s="1"/>
  <c r="J106"/>
  <c r="J99" s="1"/>
  <c r="L106"/>
  <c r="L99" s="1"/>
  <c r="K99"/>
  <c r="J42"/>
  <c r="J26" s="1"/>
  <c r="J24" s="1"/>
  <c r="J9" s="1"/>
  <c r="J8" s="1"/>
  <c r="K42"/>
  <c r="J10"/>
  <c r="K10"/>
  <c r="K30"/>
  <c r="L42"/>
  <c r="J30"/>
  <c r="L10"/>
  <c r="K26" l="1"/>
  <c r="K24" s="1"/>
  <c r="K9"/>
  <c r="K8" s="1"/>
  <c r="L26"/>
  <c r="L24" s="1"/>
  <c r="L9" s="1"/>
  <c r="L8" s="1"/>
</calcChain>
</file>

<file path=xl/sharedStrings.xml><?xml version="1.0" encoding="utf-8"?>
<sst xmlns="http://schemas.openxmlformats.org/spreadsheetml/2006/main" count="512" uniqueCount="255">
  <si>
    <t>х</t>
  </si>
  <si>
    <t>244</t>
  </si>
  <si>
    <t>1101</t>
  </si>
  <si>
    <t>624</t>
  </si>
  <si>
    <t>Прочая закупка товаров, работ и услуг для обеспечения государственных (муниципальных) нужд</t>
  </si>
  <si>
    <t>~</t>
  </si>
  <si>
    <t>624.1101.2430400000.000</t>
  </si>
  <si>
    <t>2430400000</t>
  </si>
  <si>
    <t>Развитие физической культуры и спорта в поселении</t>
  </si>
  <si>
    <t>2430000000</t>
  </si>
  <si>
    <t>Подпрограмма "Оказание качественных услуг в социально - культурной сфере, повышение их доступности для населения Чернолучинского городского поселения Омского муниципального района Омской области на 2014 - 2018 годы"</t>
  </si>
  <si>
    <t>2400000000</t>
  </si>
  <si>
    <t>Муниципальная программа Чернолучинского городского поселения Омского муниципального района Омской области "Развитие социально - экономического потенциала Чернолучинского городского поселения Омского муниципального района Омской области на 2014 - 2018 годы"</t>
  </si>
  <si>
    <t>624.1101.0000000000.000</t>
  </si>
  <si>
    <t>Физическая культура</t>
  </si>
  <si>
    <t>624.1100.0000000000.000</t>
  </si>
  <si>
    <t>1100</t>
  </si>
  <si>
    <t>ФИЗИЧЕСКАЯ КУЛЬТУРА И СПОРТ</t>
  </si>
  <si>
    <t>2430220010</t>
  </si>
  <si>
    <t>0801</t>
  </si>
  <si>
    <t>624.0801.2430220010.000</t>
  </si>
  <si>
    <t>Мероприятия Чернолучинской библиотеки - филиала Омской ЦРБ</t>
  </si>
  <si>
    <t>624.0801.2430200000.000</t>
  </si>
  <si>
    <t>2430200000</t>
  </si>
  <si>
    <t>Повышение информационно - культурного уровня жителей поселения</t>
  </si>
  <si>
    <t>624.0801.2430120010.244</t>
  </si>
  <si>
    <t>2430120010</t>
  </si>
  <si>
    <t>624.0801.2430120010.242</t>
  </si>
  <si>
    <t>242</t>
  </si>
  <si>
    <t>Закупка товаров, работ, услуг в сфере информационно-коммуникационных технологий</t>
  </si>
  <si>
    <t>624.0801.2430120010.000</t>
  </si>
  <si>
    <t>Организация культурно - досугового обслуживания населения учреждением культуры</t>
  </si>
  <si>
    <t>624.0801.2430110010.244</t>
  </si>
  <si>
    <t>2430110010</t>
  </si>
  <si>
    <t>624.0801.2430110010.000</t>
  </si>
  <si>
    <t>624.0801.0000000000.000</t>
  </si>
  <si>
    <t>Культура</t>
  </si>
  <si>
    <t>624.0800.0000000000.000</t>
  </si>
  <si>
    <t>0800</t>
  </si>
  <si>
    <t>КУЛЬТУРА, КИНЕМАТОГРАФИЯ</t>
  </si>
  <si>
    <t>624.0707.2430320010.244</t>
  </si>
  <si>
    <t>2430320010</t>
  </si>
  <si>
    <t>0707</t>
  </si>
  <si>
    <t>624.0707.2430320010.242</t>
  </si>
  <si>
    <t>624.0707.2430320010.000</t>
  </si>
  <si>
    <t>Организационно - воспитательная работа с молодежью. Проведение мероприятий для детей и молодежи.</t>
  </si>
  <si>
    <t>624.0707.2430310010.244</t>
  </si>
  <si>
    <t>2430310010</t>
  </si>
  <si>
    <t>624.0707.2430310010.000</t>
  </si>
  <si>
    <t>624.0707.2430300000.000</t>
  </si>
  <si>
    <t>2430300000</t>
  </si>
  <si>
    <t>Реализация молодежной политики на территории поселения</t>
  </si>
  <si>
    <t>624.0707.2430000000.000</t>
  </si>
  <si>
    <t>624.0707.2400000000.000</t>
  </si>
  <si>
    <t>624.0707.0000000000.000</t>
  </si>
  <si>
    <t>Молодежная политика и оздоровление детей</t>
  </si>
  <si>
    <t>624.0700.0000000000.000</t>
  </si>
  <si>
    <t>0700</t>
  </si>
  <si>
    <t>ОБРАЗОВАНИЕ</t>
  </si>
  <si>
    <t>624.0503.2440320030.244</t>
  </si>
  <si>
    <t>2440320030</t>
  </si>
  <si>
    <t>0503</t>
  </si>
  <si>
    <t>624.0503.2440320030.000</t>
  </si>
  <si>
    <t>Прочие мероприятия по благоустройству</t>
  </si>
  <si>
    <t>624.0503.2440320020.244</t>
  </si>
  <si>
    <t>2440320020</t>
  </si>
  <si>
    <t>624.0503.2440320020.000</t>
  </si>
  <si>
    <t>Мероприятия по организации озеленения</t>
  </si>
  <si>
    <t>624.0503.2440320010.244</t>
  </si>
  <si>
    <t>2440320010</t>
  </si>
  <si>
    <t>624.0503.2440320010.000</t>
  </si>
  <si>
    <t>Мероприятия по организации уличного освещения</t>
  </si>
  <si>
    <t>624.0503.2440300000.000</t>
  </si>
  <si>
    <t>2440300000</t>
  </si>
  <si>
    <t>Благоустройство Чернолучинского городского поселения</t>
  </si>
  <si>
    <t>624.0503.2440000000.000</t>
  </si>
  <si>
    <t>2440000000</t>
  </si>
  <si>
    <t>Подпрограмма "Развитие жилищно - коммунального хозяйства Чернолучинского городского поселения Омского муниципального района Омской области на 2014 - 2018 годы"</t>
  </si>
  <si>
    <t>624.0503.2400000000.000</t>
  </si>
  <si>
    <t>624.0503.0000000000.000</t>
  </si>
  <si>
    <t>Благоустройство</t>
  </si>
  <si>
    <t>0502</t>
  </si>
  <si>
    <t>624.0501.2440120010.244</t>
  </si>
  <si>
    <t>2440120010</t>
  </si>
  <si>
    <t>0501</t>
  </si>
  <si>
    <t>624.0501.0000000000.000</t>
  </si>
  <si>
    <t>Жилищное хозяйство</t>
  </si>
  <si>
    <t>624.0500.0000000000.000</t>
  </si>
  <si>
    <t>0500</t>
  </si>
  <si>
    <t>ЖИЛИЩНО-КОММУНАЛЬНОЕ ХОЗЯЙСТВО</t>
  </si>
  <si>
    <t>0412</t>
  </si>
  <si>
    <t>Мероприятия по землеустройству и землепользованию</t>
  </si>
  <si>
    <t>2450110020</t>
  </si>
  <si>
    <t>624.0412.2450110020.000</t>
  </si>
  <si>
    <t>624.0412.0000000000.000</t>
  </si>
  <si>
    <t>Другие вопросы в области национальной экономики</t>
  </si>
  <si>
    <t>624.0409.2410120010.244</t>
  </si>
  <si>
    <t>2410120010</t>
  </si>
  <si>
    <t>0409</t>
  </si>
  <si>
    <t>624.0409.0000000000.000</t>
  </si>
  <si>
    <t>Дорожное хозяйство (дорожные фонды)</t>
  </si>
  <si>
    <t>624.0400.0000000000.000</t>
  </si>
  <si>
    <t>0400</t>
  </si>
  <si>
    <t>НАЦИОНАЛЬНАЯ ЭКОНОМИКА</t>
  </si>
  <si>
    <t>2420120030</t>
  </si>
  <si>
    <t>0309</t>
  </si>
  <si>
    <t>624.0309.2420120030.000</t>
  </si>
  <si>
    <t>Изготовление и распространение средств наглядной агитации и учебно - методического материала</t>
  </si>
  <si>
    <t>2420120020</t>
  </si>
  <si>
    <t>624.0309.2420120020.000</t>
  </si>
  <si>
    <t>Создание минерализованных противопожарных полос у населенного пункта</t>
  </si>
  <si>
    <t>2420120010</t>
  </si>
  <si>
    <t>624.0309.2420120010.000</t>
  </si>
  <si>
    <t>Приобретение, установка и обслуживание средств защиты и пожарного инвентаря</t>
  </si>
  <si>
    <t>624.0309.2420100000.000</t>
  </si>
  <si>
    <t>2420100000</t>
  </si>
  <si>
    <t>Организационно - практические мероприятия по обеспечению первичных мер пожарной безопасности на территории Чернолучинского городского поселения</t>
  </si>
  <si>
    <t>624.0309.0000000000.000</t>
  </si>
  <si>
    <t>Защита населения и территории от чрезвычайных ситуаций природного и техногенного характера, гражданская оборона</t>
  </si>
  <si>
    <t>624.0300.0000000000.000</t>
  </si>
  <si>
    <t>0300</t>
  </si>
  <si>
    <t>НАЦИОНАЛЬНАЯ БЕЗОПАСНОСТЬ И ПРАВООХРАНИТЕЛЬНАЯ ДЕЯТЕЛЬНОСТЬ</t>
  </si>
  <si>
    <t>624.0203.2470151182.129</t>
  </si>
  <si>
    <t>129</t>
  </si>
  <si>
    <t>2470151182</t>
  </si>
  <si>
    <t>0203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</si>
  <si>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</si>
  <si>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624.0203.2470151182.121</t>
  </si>
  <si>
    <t>121</t>
  </si>
  <si>
    <t>Фонд оплаты труда государственных (муниципальных) органов</t>
  </si>
  <si>
    <t>624.0203.2470151182.000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</si>
  <si>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</si>
  <si>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624.0203.2470100000.000</t>
  </si>
  <si>
    <t>2470100000</t>
  </si>
  <si>
    <t>Повышение эффективности деятельности Администрации Чернолучинского городского поселения</t>
  </si>
  <si>
    <t>624.0203.2470000000.000</t>
  </si>
  <si>
    <t>2470000000</t>
  </si>
  <si>
    <t>Подпрограмма "Совершенствование муниципального управления в Чернолучинском городском поселении Омского муниципального района Омской области на 2014 - 2018 годы"</t>
  </si>
  <si>
    <t>624.0203.2400000000.000</t>
  </si>
  <si>
    <t>624.0203.0000000000.000</t>
  </si>
  <si>
    <t>Мобилизационная и вневойсковая подготовка</t>
  </si>
  <si>
    <t>624.0200.0000000000.000</t>
  </si>
  <si>
    <t>0200</t>
  </si>
  <si>
    <t>НАЦИОНАЛЬНАЯ ОБОРОНА</t>
  </si>
  <si>
    <t>624.0113.2470120080.244</t>
  </si>
  <si>
    <t>2470120080</t>
  </si>
  <si>
    <t>0113</t>
  </si>
  <si>
    <t>624.0113.2470120080.000</t>
  </si>
  <si>
    <t>Материально-техническое оснащение добровольной народной дружины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</si>
  <si>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</si>
  <si>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</si>
  <si>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</si>
  <si>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</si>
  <si>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624.0113.2470110030.244</t>
  </si>
  <si>
    <t>2470110030</t>
  </si>
  <si>
    <t>624.0113.2470110030.242</t>
  </si>
  <si>
    <t>624.0113.2470110030.119</t>
  </si>
  <si>
    <t>624.0113.2470110030.111</t>
  </si>
  <si>
    <t>624.0113.2450120030.244</t>
  </si>
  <si>
    <t>2450120030</t>
  </si>
  <si>
    <t>624.0113.0000000000.000</t>
  </si>
  <si>
    <t>Другие общегосударственные вопросы</t>
  </si>
  <si>
    <t>624.0111.2470129970.870</t>
  </si>
  <si>
    <t>870</t>
  </si>
  <si>
    <t>2470129970</t>
  </si>
  <si>
    <t>0111</t>
  </si>
  <si>
    <t>Резервные средства</t>
  </si>
  <si>
    <t>624.0111.0000000000.000</t>
  </si>
  <si>
    <t>Резервные фонды</t>
  </si>
  <si>
    <t>0104</t>
  </si>
  <si>
    <t>624.0104.2470119980.129</t>
  </si>
  <si>
    <t>2470119980</t>
  </si>
  <si>
    <t>624.0104.2470119980.121</t>
  </si>
  <si>
    <t>624.0104.0000000000.000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</si>
  <si>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</si>
  <si>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0102</t>
  </si>
  <si>
    <t>624.0102.0000000000.000</t>
  </si>
  <si>
    <t>Функционирование высшего должностного лица субъекта Российской Федерации и муниципального образования</t>
  </si>
  <si>
    <t>624.0100.0000000000.000</t>
  </si>
  <si>
    <t>0100</t>
  </si>
  <si>
    <t>ОБЩЕГОСУДАРСТВЕННЫЕ ВОПРОСЫ</t>
  </si>
  <si>
    <t>624.0000.0000000000.000</t>
  </si>
  <si>
    <t>~#9600,#7900</t>
  </si>
  <si>
    <t>Администрация Чернолучинского городского поселения Омского муниципального района Омской области</t>
  </si>
  <si>
    <t>пропустить</t>
  </si>
  <si>
    <t xml:space="preserve">     в том числе: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</si>
  <si>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</si>
  <si>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</si>
  <si>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</si>
  <si>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</si>
  <si>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</si>
  <si>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</si>
  <si>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</si>
  <si>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Код строки</t>
  </si>
  <si>
    <t>Наименование показателя</t>
  </si>
  <si>
    <t>2. Расходы бюджета</t>
  </si>
  <si>
    <t>Форма 0503117 с.2</t>
  </si>
  <si>
    <t>план на 2017</t>
  </si>
  <si>
    <t>план на 2018</t>
  </si>
  <si>
    <t>план на 2019</t>
  </si>
  <si>
    <t>624.0102.2470119980.121. 211</t>
  </si>
  <si>
    <t>624.0102.2470119980.129.213</t>
  </si>
  <si>
    <t>624.0102.2470119980.122.212</t>
  </si>
  <si>
    <t>624.0102.2470119980.224.221</t>
  </si>
  <si>
    <t>Санаторно-курортное лечение</t>
  </si>
  <si>
    <t>Оплата услуг связи</t>
  </si>
  <si>
    <t>норматив</t>
  </si>
  <si>
    <t>(Ревякин (29756,25*12)+(8625*3) итого по ревякину 382950,00) (гл.специалист (24904,69*12)+(7875*3) итого по гл.спец. 322481,28)) (вед.специалист 0,00 итого по вед.специалисту 0,00)) ( итого по специалисту 115477,58)). Суммы не соответствуют штатному расписанию так как не укладываемся в норматив</t>
  </si>
  <si>
    <t>Оценка имущества</t>
  </si>
  <si>
    <t>МКУ "ИХУ Чернолучинского городского поселения"</t>
  </si>
  <si>
    <t>ООО Консультант плюс</t>
  </si>
  <si>
    <t>624.0113.2470110030.242.226</t>
  </si>
  <si>
    <t>Косицына Т.В.</t>
  </si>
  <si>
    <t>624.0113.2470110030.242.225</t>
  </si>
  <si>
    <t>Нечкин Д.А.</t>
  </si>
  <si>
    <t>КИТ СЕРВИС (заправка и ремонт картриджей)</t>
  </si>
  <si>
    <t>624.0113.2470110030.242.221</t>
  </si>
  <si>
    <t>ПАО "Ростелеком"</t>
  </si>
  <si>
    <t>ООО Процессор сервис</t>
  </si>
  <si>
    <t>624.0113.2470110030.244.226</t>
  </si>
  <si>
    <t>Лебедева В.И. (з/п по договору 7906*12+налоги 25710,31)</t>
  </si>
  <si>
    <t>624.0113.2470110030.244.225</t>
  </si>
  <si>
    <t>624.0113.2470110030.244.340</t>
  </si>
  <si>
    <t>Газпромнефть, ГСМ</t>
  </si>
  <si>
    <t>Канцелярия, моющие средства, хоз.материалы</t>
  </si>
  <si>
    <t>624.0113.2470110030.244.223</t>
  </si>
  <si>
    <t>ПКФ Союз (обслуживание АПС)</t>
  </si>
  <si>
    <t>ООО Меридиан мойка машины)</t>
  </si>
  <si>
    <t>Ресо гарантия (страховка, техосмотр)</t>
  </si>
  <si>
    <t>Омский пригород (публикации)</t>
  </si>
  <si>
    <t>ООО "АБ Процессор" (обслуживание 1С)</t>
  </si>
  <si>
    <t>МУП Водоканал (вода+водоотведение)</t>
  </si>
  <si>
    <t>Электроэнергия</t>
  </si>
  <si>
    <t>Тепловая энергия (здание АДМ,гараж, )</t>
  </si>
  <si>
    <t>Помещение на торговой?</t>
  </si>
  <si>
    <t>Вывоз мусора</t>
  </si>
  <si>
    <t>Открытки, строй.материалы</t>
  </si>
  <si>
    <t>624.0113.2470110030.111.211,213</t>
  </si>
  <si>
    <t>624.0113.2470110030.244.851,852</t>
  </si>
  <si>
    <t>налог на имущество, воздействие на окружающую среду</t>
  </si>
  <si>
    <t>Кап.ремонт собственности</t>
  </si>
  <si>
    <t>Услуги связи</t>
  </si>
  <si>
    <t>Водоснабжение</t>
  </si>
  <si>
    <t>Теплоснабжение</t>
  </si>
  <si>
    <t>Вывоз и утилизация ТБО</t>
  </si>
  <si>
    <t>Обслуживание АПС</t>
  </si>
  <si>
    <t>Теплоснабжение (тренажерный зал, хок.коробка)</t>
  </si>
  <si>
    <t>Договор с Кондратьевым</t>
  </si>
  <si>
    <t>Солнечная поляна</t>
  </si>
  <si>
    <t>Приобретение компьютерной техники</t>
  </si>
  <si>
    <t>приобретение мебели</t>
  </si>
  <si>
    <t>Электроэнергия (1 полугодие)</t>
  </si>
  <si>
    <t>624.0502.2440220050.244</t>
  </si>
  <si>
    <t>Обеспечение газоснабжения населения на территории поселения (Обслуживание газгольдеров (1 полугодие)</t>
  </si>
  <si>
    <t>Коммунальное хозяйство</t>
  </si>
</sst>
</file>

<file path=xl/styles.xml><?xml version="1.0" encoding="utf-8"?>
<styleSheet xmlns="http://schemas.openxmlformats.org/spreadsheetml/2006/main">
  <numFmts count="8">
    <numFmt numFmtId="164" formatCode="#,##0.00;[Red]\-#,##0.00;"/>
    <numFmt numFmtId="165" formatCode="#,##0.00;[Red]\-#,##0.00;\-"/>
    <numFmt numFmtId="166" formatCode="000"/>
    <numFmt numFmtId="167" formatCode="0000000"/>
    <numFmt numFmtId="168" formatCode="0000"/>
    <numFmt numFmtId="169" formatCode="#,##0.000;[Red]\-#,##0.00;"/>
    <numFmt numFmtId="170" formatCode="#,##0.00_ ;[Red]\-#,##0.00\ "/>
    <numFmt numFmtId="171" formatCode="#,##0.000_ ;[Red]\-#,##0.0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  <fill>
      <patternFill patternType="solid">
        <fgColor theme="2" tint="-0.249977111117893"/>
        <bgColor indexed="72"/>
      </patternFill>
    </fill>
    <fill>
      <patternFill patternType="solid">
        <fgColor theme="9" tint="-0.249977111117893"/>
        <bgColor indexed="7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72"/>
      </patternFill>
    </fill>
    <fill>
      <patternFill patternType="solid">
        <fgColor rgb="FFC00000"/>
        <bgColor indexed="72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0" fontId="2" fillId="2" borderId="0" xfId="1" applyFont="1" applyFill="1" applyAlignment="1" applyProtection="1">
      <protection hidden="1"/>
    </xf>
    <xf numFmtId="164" fontId="2" fillId="2" borderId="6" xfId="1" applyNumberFormat="1" applyFont="1" applyFill="1" applyBorder="1" applyAlignment="1" applyProtection="1">
      <alignment horizontal="right"/>
      <protection hidden="1"/>
    </xf>
    <xf numFmtId="0" fontId="2" fillId="2" borderId="6" xfId="1" applyNumberFormat="1" applyFont="1" applyFill="1" applyBorder="1" applyAlignment="1" applyProtection="1">
      <alignment horizontal="center"/>
      <protection hidden="1"/>
    </xf>
    <xf numFmtId="0" fontId="2" fillId="2" borderId="5" xfId="1" applyFont="1" applyFill="1" applyBorder="1" applyAlignment="1" applyProtection="1">
      <protection hidden="1"/>
    </xf>
    <xf numFmtId="0" fontId="2" fillId="2" borderId="5" xfId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0" xfId="1" applyNumberFormat="1" applyFont="1" applyFill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4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2" fontId="1" fillId="0" borderId="0" xfId="1" applyNumberFormat="1"/>
    <xf numFmtId="169" fontId="2" fillId="0" borderId="6" xfId="1" applyNumberFormat="1" applyFont="1" applyFill="1" applyBorder="1" applyAlignment="1" applyProtection="1">
      <alignment horizontal="right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169" fontId="2" fillId="0" borderId="2" xfId="1" applyNumberFormat="1" applyFont="1" applyFill="1" applyBorder="1" applyAlignment="1" applyProtection="1">
      <alignment horizontal="right"/>
      <protection hidden="1"/>
    </xf>
    <xf numFmtId="0" fontId="2" fillId="3" borderId="5" xfId="1" applyFont="1" applyFill="1" applyBorder="1" applyAlignment="1" applyProtection="1">
      <alignment wrapText="1"/>
      <protection hidden="1"/>
    </xf>
    <xf numFmtId="0" fontId="2" fillId="3" borderId="5" xfId="1" applyFont="1" applyFill="1" applyBorder="1" applyAlignment="1" applyProtection="1">
      <protection hidden="1"/>
    </xf>
    <xf numFmtId="0" fontId="2" fillId="3" borderId="5" xfId="1" applyNumberFormat="1" applyFont="1" applyFill="1" applyBorder="1" applyAlignment="1" applyProtection="1">
      <alignment horizontal="center"/>
      <protection hidden="1"/>
    </xf>
    <xf numFmtId="0" fontId="2" fillId="3" borderId="6" xfId="1" applyNumberFormat="1" applyFont="1" applyFill="1" applyBorder="1" applyAlignment="1" applyProtection="1">
      <alignment horizontal="center"/>
      <protection hidden="1"/>
    </xf>
    <xf numFmtId="164" fontId="2" fillId="3" borderId="6" xfId="1" applyNumberFormat="1" applyFont="1" applyFill="1" applyBorder="1" applyAlignment="1" applyProtection="1">
      <alignment horizontal="right"/>
      <protection hidden="1"/>
    </xf>
    <xf numFmtId="169" fontId="2" fillId="3" borderId="6" xfId="1" applyNumberFormat="1" applyFont="1" applyFill="1" applyBorder="1" applyAlignment="1" applyProtection="1">
      <alignment horizontal="right"/>
      <protection hidden="1"/>
    </xf>
    <xf numFmtId="164" fontId="2" fillId="3" borderId="2" xfId="1" applyNumberFormat="1" applyFont="1" applyFill="1" applyBorder="1" applyAlignment="1" applyProtection="1">
      <alignment horizontal="right"/>
      <protection hidden="1"/>
    </xf>
    <xf numFmtId="0" fontId="2" fillId="4" borderId="5" xfId="1" applyFont="1" applyFill="1" applyBorder="1" applyAlignment="1" applyProtection="1">
      <alignment wrapText="1"/>
      <protection hidden="1"/>
    </xf>
    <xf numFmtId="0" fontId="2" fillId="4" borderId="5" xfId="1" applyFont="1" applyFill="1" applyBorder="1" applyAlignment="1" applyProtection="1">
      <protection hidden="1"/>
    </xf>
    <xf numFmtId="0" fontId="2" fillId="4" borderId="5" xfId="1" applyNumberFormat="1" applyFont="1" applyFill="1" applyBorder="1" applyAlignment="1" applyProtection="1">
      <alignment horizontal="center"/>
      <protection hidden="1"/>
    </xf>
    <xf numFmtId="0" fontId="2" fillId="4" borderId="6" xfId="1" applyNumberFormat="1" applyFont="1" applyFill="1" applyBorder="1" applyAlignment="1" applyProtection="1">
      <alignment horizontal="center"/>
      <protection hidden="1"/>
    </xf>
    <xf numFmtId="164" fontId="2" fillId="4" borderId="6" xfId="1" applyNumberFormat="1" applyFont="1" applyFill="1" applyBorder="1" applyAlignment="1" applyProtection="1">
      <alignment horizontal="right"/>
      <protection hidden="1"/>
    </xf>
    <xf numFmtId="164" fontId="2" fillId="5" borderId="6" xfId="1" applyNumberFormat="1" applyFont="1" applyFill="1" applyBorder="1" applyAlignment="1" applyProtection="1">
      <alignment horizontal="right"/>
      <protection hidden="1"/>
    </xf>
    <xf numFmtId="165" fontId="2" fillId="5" borderId="6" xfId="1" applyNumberFormat="1" applyFont="1" applyFill="1" applyBorder="1" applyAlignment="1" applyProtection="1">
      <alignment horizontal="right"/>
      <protection hidden="1"/>
    </xf>
    <xf numFmtId="164" fontId="2" fillId="6" borderId="6" xfId="1" applyNumberFormat="1" applyFont="1" applyFill="1" applyBorder="1" applyAlignment="1" applyProtection="1">
      <alignment horizontal="right"/>
      <protection hidden="1"/>
    </xf>
    <xf numFmtId="165" fontId="2" fillId="6" borderId="6" xfId="1" applyNumberFormat="1" applyFont="1" applyFill="1" applyBorder="1" applyAlignment="1" applyProtection="1">
      <alignment horizontal="right"/>
      <protection hidden="1"/>
    </xf>
    <xf numFmtId="164" fontId="2" fillId="6" borderId="5" xfId="1" applyNumberFormat="1" applyFont="1" applyFill="1" applyBorder="1" applyAlignment="1" applyProtection="1">
      <alignment horizontal="right"/>
      <protection hidden="1"/>
    </xf>
    <xf numFmtId="164" fontId="2" fillId="5" borderId="5" xfId="1" applyNumberFormat="1" applyFont="1" applyFill="1" applyBorder="1" applyAlignment="1" applyProtection="1">
      <alignment horizontal="right"/>
      <protection hidden="1"/>
    </xf>
    <xf numFmtId="0" fontId="1" fillId="0" borderId="2" xfId="1" applyBorder="1"/>
    <xf numFmtId="0" fontId="5" fillId="0" borderId="5" xfId="1" applyFont="1" applyFill="1" applyBorder="1" applyAlignment="1" applyProtection="1">
      <alignment wrapText="1"/>
      <protection hidden="1"/>
    </xf>
    <xf numFmtId="164" fontId="2" fillId="6" borderId="2" xfId="1" applyNumberFormat="1" applyFont="1" applyFill="1" applyBorder="1" applyAlignment="1" applyProtection="1">
      <alignment horizontal="right"/>
      <protection hidden="1"/>
    </xf>
    <xf numFmtId="0" fontId="2" fillId="7" borderId="5" xfId="1" applyFont="1" applyFill="1" applyBorder="1" applyAlignment="1" applyProtection="1">
      <alignment wrapText="1"/>
      <protection hidden="1"/>
    </xf>
    <xf numFmtId="0" fontId="2" fillId="7" borderId="5" xfId="1" applyFont="1" applyFill="1" applyBorder="1" applyAlignment="1" applyProtection="1">
      <protection hidden="1"/>
    </xf>
    <xf numFmtId="0" fontId="2" fillId="7" borderId="5" xfId="1" applyNumberFormat="1" applyFont="1" applyFill="1" applyBorder="1" applyAlignment="1" applyProtection="1">
      <alignment horizontal="center"/>
      <protection hidden="1"/>
    </xf>
    <xf numFmtId="0" fontId="2" fillId="7" borderId="6" xfId="1" applyNumberFormat="1" applyFont="1" applyFill="1" applyBorder="1" applyAlignment="1" applyProtection="1">
      <alignment horizontal="center"/>
      <protection hidden="1"/>
    </xf>
    <xf numFmtId="164" fontId="2" fillId="7" borderId="6" xfId="1" applyNumberFormat="1" applyFont="1" applyFill="1" applyBorder="1" applyAlignment="1" applyProtection="1">
      <alignment horizontal="right"/>
      <protection hidden="1"/>
    </xf>
    <xf numFmtId="164" fontId="2" fillId="7" borderId="5" xfId="1" applyNumberFormat="1" applyFont="1" applyFill="1" applyBorder="1" applyAlignment="1" applyProtection="1">
      <alignment horizontal="right"/>
      <protection hidden="1"/>
    </xf>
    <xf numFmtId="164" fontId="2" fillId="2" borderId="5" xfId="1" applyNumberFormat="1" applyFont="1" applyFill="1" applyBorder="1" applyAlignment="1" applyProtection="1">
      <alignment horizontal="right"/>
      <protection hidden="1"/>
    </xf>
    <xf numFmtId="0" fontId="2" fillId="8" borderId="5" xfId="1" applyFont="1" applyFill="1" applyBorder="1" applyAlignment="1" applyProtection="1">
      <alignment wrapText="1"/>
      <protection hidden="1"/>
    </xf>
    <xf numFmtId="0" fontId="2" fillId="8" borderId="5" xfId="1" applyFont="1" applyFill="1" applyBorder="1" applyAlignment="1" applyProtection="1">
      <protection hidden="1"/>
    </xf>
    <xf numFmtId="0" fontId="2" fillId="8" borderId="5" xfId="1" applyNumberFormat="1" applyFont="1" applyFill="1" applyBorder="1" applyAlignment="1" applyProtection="1">
      <alignment horizontal="center"/>
      <protection hidden="1"/>
    </xf>
    <xf numFmtId="0" fontId="2" fillId="8" borderId="6" xfId="1" applyNumberFormat="1" applyFont="1" applyFill="1" applyBorder="1" applyAlignment="1" applyProtection="1">
      <alignment horizontal="center"/>
      <protection hidden="1"/>
    </xf>
    <xf numFmtId="164" fontId="2" fillId="8" borderId="6" xfId="1" applyNumberFormat="1" applyFont="1" applyFill="1" applyBorder="1" applyAlignment="1" applyProtection="1">
      <alignment horizontal="right"/>
      <protection hidden="1"/>
    </xf>
    <xf numFmtId="164" fontId="2" fillId="8" borderId="5" xfId="1" applyNumberFormat="1" applyFont="1" applyFill="1" applyBorder="1" applyAlignment="1" applyProtection="1">
      <alignment horizontal="right"/>
      <protection hidden="1"/>
    </xf>
    <xf numFmtId="0" fontId="5" fillId="7" borderId="6" xfId="1" applyNumberFormat="1" applyFont="1" applyFill="1" applyBorder="1" applyAlignment="1" applyProtection="1">
      <alignment horizontal="center"/>
      <protection hidden="1"/>
    </xf>
    <xf numFmtId="164" fontId="2" fillId="7" borderId="2" xfId="1" applyNumberFormat="1" applyFont="1" applyFill="1" applyBorder="1" applyAlignment="1" applyProtection="1">
      <alignment horizontal="right"/>
      <protection hidden="1"/>
    </xf>
    <xf numFmtId="0" fontId="5" fillId="7" borderId="5" xfId="1" applyFont="1" applyFill="1" applyBorder="1" applyAlignment="1" applyProtection="1">
      <alignment wrapText="1"/>
      <protection hidden="1"/>
    </xf>
    <xf numFmtId="0" fontId="2" fillId="7" borderId="6" xfId="1" applyNumberFormat="1" applyFont="1" applyFill="1" applyBorder="1" applyAlignment="1" applyProtection="1">
      <alignment horizontal="left"/>
      <protection hidden="1"/>
    </xf>
    <xf numFmtId="0" fontId="1" fillId="7" borderId="2" xfId="1" applyFill="1" applyBorder="1"/>
    <xf numFmtId="171" fontId="2" fillId="7" borderId="6" xfId="1" applyNumberFormat="1" applyFont="1" applyFill="1" applyBorder="1" applyAlignment="1" applyProtection="1">
      <alignment horizontal="right"/>
      <protection hidden="1"/>
    </xf>
    <xf numFmtId="171" fontId="2" fillId="7" borderId="5" xfId="1" applyNumberFormat="1" applyFont="1" applyFill="1" applyBorder="1" applyAlignment="1" applyProtection="1">
      <alignment horizontal="right"/>
      <protection hidden="1"/>
    </xf>
    <xf numFmtId="0" fontId="6" fillId="7" borderId="5" xfId="1" applyFont="1" applyFill="1" applyBorder="1" applyAlignment="1" applyProtection="1">
      <alignment wrapText="1"/>
      <protection hidden="1"/>
    </xf>
    <xf numFmtId="0" fontId="6" fillId="7" borderId="5" xfId="1" applyFont="1" applyFill="1" applyBorder="1" applyAlignment="1" applyProtection="1">
      <protection hidden="1"/>
    </xf>
    <xf numFmtId="0" fontId="6" fillId="7" borderId="5" xfId="1" applyNumberFormat="1" applyFont="1" applyFill="1" applyBorder="1" applyAlignment="1" applyProtection="1">
      <alignment horizontal="center"/>
      <protection hidden="1"/>
    </xf>
    <xf numFmtId="0" fontId="6" fillId="7" borderId="6" xfId="1" applyNumberFormat="1" applyFont="1" applyFill="1" applyBorder="1" applyAlignment="1" applyProtection="1">
      <alignment horizontal="center"/>
      <protection hidden="1"/>
    </xf>
    <xf numFmtId="164" fontId="6" fillId="7" borderId="6" xfId="1" applyNumberFormat="1" applyFont="1" applyFill="1" applyBorder="1" applyAlignment="1" applyProtection="1">
      <alignment horizontal="right"/>
      <protection hidden="1"/>
    </xf>
    <xf numFmtId="0" fontId="2" fillId="9" borderId="5" xfId="1" applyFont="1" applyFill="1" applyBorder="1" applyAlignment="1" applyProtection="1">
      <alignment wrapText="1"/>
      <protection hidden="1"/>
    </xf>
    <xf numFmtId="0" fontId="2" fillId="9" borderId="5" xfId="1" applyFont="1" applyFill="1" applyBorder="1" applyAlignment="1" applyProtection="1">
      <protection hidden="1"/>
    </xf>
    <xf numFmtId="0" fontId="2" fillId="9" borderId="5" xfId="1" applyNumberFormat="1" applyFont="1" applyFill="1" applyBorder="1" applyAlignment="1" applyProtection="1">
      <alignment horizontal="center"/>
      <protection hidden="1"/>
    </xf>
    <xf numFmtId="0" fontId="2" fillId="9" borderId="6" xfId="1" applyNumberFormat="1" applyFont="1" applyFill="1" applyBorder="1" applyAlignment="1" applyProtection="1">
      <alignment horizontal="center"/>
      <protection hidden="1"/>
    </xf>
    <xf numFmtId="164" fontId="2" fillId="9" borderId="6" xfId="1" applyNumberFormat="1" applyFont="1" applyFill="1" applyBorder="1" applyAlignment="1" applyProtection="1">
      <alignment horizontal="right"/>
      <protection hidden="1"/>
    </xf>
    <xf numFmtId="0" fontId="2" fillId="5" borderId="5" xfId="1" applyFont="1" applyFill="1" applyBorder="1" applyAlignment="1" applyProtection="1">
      <alignment wrapText="1"/>
      <protection hidden="1"/>
    </xf>
    <xf numFmtId="0" fontId="2" fillId="5" borderId="5" xfId="1" applyFont="1" applyFill="1" applyBorder="1" applyAlignment="1" applyProtection="1">
      <protection hidden="1"/>
    </xf>
    <xf numFmtId="0" fontId="2" fillId="5" borderId="5" xfId="1" applyNumberFormat="1" applyFont="1" applyFill="1" applyBorder="1" applyAlignment="1" applyProtection="1">
      <alignment horizontal="center"/>
      <protection hidden="1"/>
    </xf>
    <xf numFmtId="0" fontId="2" fillId="5" borderId="6" xfId="1" applyNumberFormat="1" applyFont="1" applyFill="1" applyBorder="1" applyAlignment="1" applyProtection="1">
      <alignment horizontal="center"/>
      <protection hidden="1"/>
    </xf>
    <xf numFmtId="0" fontId="2" fillId="6" borderId="5" xfId="1" applyFont="1" applyFill="1" applyBorder="1" applyAlignment="1" applyProtection="1">
      <alignment wrapText="1"/>
      <protection hidden="1"/>
    </xf>
    <xf numFmtId="0" fontId="2" fillId="6" borderId="5" xfId="1" applyFont="1" applyFill="1" applyBorder="1" applyAlignment="1" applyProtection="1">
      <protection hidden="1"/>
    </xf>
    <xf numFmtId="0" fontId="2" fillId="6" borderId="5" xfId="1" applyNumberFormat="1" applyFont="1" applyFill="1" applyBorder="1" applyAlignment="1" applyProtection="1">
      <alignment horizontal="center"/>
      <protection hidden="1"/>
    </xf>
    <xf numFmtId="0" fontId="2" fillId="6" borderId="6" xfId="1" applyNumberFormat="1" applyFont="1" applyFill="1" applyBorder="1" applyAlignment="1" applyProtection="1">
      <alignment horizontal="center"/>
      <protection hidden="1"/>
    </xf>
    <xf numFmtId="164" fontId="2" fillId="8" borderId="2" xfId="1" applyNumberFormat="1" applyFont="1" applyFill="1" applyBorder="1" applyAlignment="1" applyProtection="1">
      <alignment horizontal="right"/>
      <protection hidden="1"/>
    </xf>
    <xf numFmtId="164" fontId="2" fillId="4" borderId="5" xfId="1" applyNumberFormat="1" applyFont="1" applyFill="1" applyBorder="1" applyAlignment="1" applyProtection="1">
      <alignment horizontal="right"/>
      <protection hidden="1"/>
    </xf>
    <xf numFmtId="0" fontId="2" fillId="8" borderId="0" xfId="1" applyFont="1" applyFill="1" applyAlignment="1" applyProtection="1">
      <protection hidden="1"/>
    </xf>
    <xf numFmtId="0" fontId="2" fillId="6" borderId="0" xfId="1" applyFont="1" applyFill="1" applyAlignment="1" applyProtection="1">
      <protection hidden="1"/>
    </xf>
    <xf numFmtId="0" fontId="5" fillId="6" borderId="5" xfId="1" applyFont="1" applyFill="1" applyBorder="1" applyAlignment="1" applyProtection="1">
      <alignment wrapText="1"/>
      <protection hidden="1"/>
    </xf>
    <xf numFmtId="164" fontId="2" fillId="6" borderId="3" xfId="1" applyNumberFormat="1" applyFont="1" applyFill="1" applyBorder="1" applyAlignment="1" applyProtection="1">
      <alignment horizontal="right"/>
      <protection hidden="1"/>
    </xf>
    <xf numFmtId="0" fontId="5" fillId="8" borderId="5" xfId="1" applyFont="1" applyFill="1" applyBorder="1" applyAlignment="1" applyProtection="1">
      <alignment wrapText="1"/>
      <protection hidden="1"/>
    </xf>
    <xf numFmtId="0" fontId="2" fillId="8" borderId="2" xfId="1" applyFont="1" applyFill="1" applyBorder="1" applyAlignment="1" applyProtection="1">
      <alignment wrapText="1"/>
      <protection hidden="1"/>
    </xf>
    <xf numFmtId="0" fontId="2" fillId="8" borderId="2" xfId="1" applyFont="1" applyFill="1" applyBorder="1" applyAlignment="1" applyProtection="1">
      <protection hidden="1"/>
    </xf>
    <xf numFmtId="0" fontId="2" fillId="8" borderId="2" xfId="1" applyNumberFormat="1" applyFont="1" applyFill="1" applyBorder="1" applyAlignment="1" applyProtection="1">
      <alignment horizontal="center"/>
      <protection hidden="1"/>
    </xf>
    <xf numFmtId="0" fontId="2" fillId="8" borderId="3" xfId="1" applyNumberFormat="1" applyFont="1" applyFill="1" applyBorder="1" applyAlignment="1" applyProtection="1">
      <alignment horizontal="center"/>
      <protection hidden="1"/>
    </xf>
    <xf numFmtId="164" fontId="2" fillId="8" borderId="3" xfId="1" applyNumberFormat="1" applyFont="1" applyFill="1" applyBorder="1" applyAlignment="1" applyProtection="1">
      <alignment horizontal="right"/>
      <protection hidden="1"/>
    </xf>
    <xf numFmtId="0" fontId="5" fillId="8" borderId="2" xfId="1" applyFont="1" applyFill="1" applyBorder="1" applyAlignment="1" applyProtection="1">
      <alignment wrapText="1"/>
      <protection hidden="1"/>
    </xf>
    <xf numFmtId="0" fontId="1" fillId="0" borderId="8" xfId="1" applyBorder="1"/>
    <xf numFmtId="2" fontId="5" fillId="0" borderId="2" xfId="1" applyNumberFormat="1" applyFont="1" applyBorder="1"/>
    <xf numFmtId="0" fontId="5" fillId="0" borderId="2" xfId="1" applyFont="1" applyBorder="1"/>
    <xf numFmtId="170" fontId="2" fillId="7" borderId="6" xfId="1" applyNumberFormat="1" applyFont="1" applyFill="1" applyBorder="1" applyAlignment="1" applyProtection="1">
      <alignment horizontal="right"/>
      <protection hidden="1"/>
    </xf>
    <xf numFmtId="2" fontId="2" fillId="7" borderId="6" xfId="1" applyNumberFormat="1" applyFont="1" applyFill="1" applyBorder="1" applyAlignment="1" applyProtection="1">
      <alignment horizontal="right"/>
      <protection hidden="1"/>
    </xf>
    <xf numFmtId="165" fontId="2" fillId="2" borderId="6" xfId="1" applyNumberFormat="1" applyFont="1" applyFill="1" applyBorder="1" applyAlignment="1" applyProtection="1">
      <alignment horizontal="right"/>
      <protection hidden="1"/>
    </xf>
    <xf numFmtId="165" fontId="2" fillId="9" borderId="6" xfId="1" applyNumberFormat="1" applyFont="1" applyFill="1" applyBorder="1" applyAlignment="1" applyProtection="1">
      <alignment horizontal="right"/>
      <protection hidden="1"/>
    </xf>
    <xf numFmtId="165" fontId="2" fillId="0" borderId="6" xfId="1" applyNumberFormat="1" applyFont="1" applyFill="1" applyBorder="1" applyAlignment="1" applyProtection="1">
      <alignment horizontal="right"/>
      <protection hidden="1"/>
    </xf>
    <xf numFmtId="165" fontId="2" fillId="8" borderId="6" xfId="1" applyNumberFormat="1" applyFont="1" applyFill="1" applyBorder="1" applyAlignment="1" applyProtection="1">
      <alignment horizontal="right"/>
      <protection hidden="1"/>
    </xf>
    <xf numFmtId="164" fontId="2" fillId="3" borderId="5" xfId="1" applyNumberFormat="1" applyFont="1" applyFill="1" applyBorder="1" applyAlignment="1" applyProtection="1">
      <alignment horizontal="right"/>
      <protection hidden="1"/>
    </xf>
    <xf numFmtId="164" fontId="6" fillId="7" borderId="5" xfId="1" applyNumberFormat="1" applyFont="1" applyFill="1" applyBorder="1" applyAlignment="1" applyProtection="1">
      <alignment horizontal="right"/>
      <protection hidden="1"/>
    </xf>
    <xf numFmtId="2" fontId="2" fillId="7" borderId="5" xfId="1" applyNumberFormat="1" applyFont="1" applyFill="1" applyBorder="1" applyAlignment="1" applyProtection="1">
      <alignment horizontal="right"/>
      <protection hidden="1"/>
    </xf>
    <xf numFmtId="164" fontId="2" fillId="9" borderId="5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2"/>
  <sheetViews>
    <sheetView showGridLines="0" tabSelected="1" workbookViewId="0">
      <selection activeCell="J54" sqref="J54"/>
    </sheetView>
  </sheetViews>
  <sheetFormatPr defaultColWidth="9.140625" defaultRowHeight="12.75"/>
  <cols>
    <col min="1" max="1" width="0.5703125" style="1" customWidth="1"/>
    <col min="2" max="2" width="42.85546875" style="1" customWidth="1"/>
    <col min="3" max="3" width="0" style="1" hidden="1" customWidth="1"/>
    <col min="4" max="4" width="6.42578125" style="1" customWidth="1"/>
    <col min="5" max="8" width="0" style="1" hidden="1" customWidth="1"/>
    <col min="9" max="9" width="30.7109375" style="1" customWidth="1"/>
    <col min="10" max="10" width="16" style="1" customWidth="1"/>
    <col min="11" max="11" width="12.85546875" style="1" customWidth="1"/>
    <col min="12" max="12" width="14" style="1" customWidth="1"/>
    <col min="13" max="15" width="0" style="1" hidden="1" customWidth="1"/>
    <col min="16" max="16" width="0.5703125" style="1" customWidth="1"/>
    <col min="17" max="18" width="9.140625" style="1" customWidth="1"/>
    <col min="19" max="19" width="17" style="1" customWidth="1"/>
    <col min="20" max="256" width="9.140625" style="1" customWidth="1"/>
    <col min="257" max="16384" width="9.140625" style="1"/>
  </cols>
  <sheetData>
    <row r="1" spans="1:1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8" t="s">
        <v>196</v>
      </c>
      <c r="M1" s="2"/>
      <c r="N1" s="2"/>
      <c r="O1" s="2"/>
      <c r="P1" s="2"/>
    </row>
    <row r="2" spans="1:19" ht="12.75" customHeight="1">
      <c r="A2" s="37"/>
      <c r="B2" s="36" t="s">
        <v>195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2"/>
      <c r="N2" s="2"/>
      <c r="O2" s="2"/>
      <c r="P2" s="2"/>
    </row>
    <row r="3" spans="1:19" ht="7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9" ht="39.75" customHeight="1">
      <c r="A4" s="2"/>
      <c r="B4" s="34" t="s">
        <v>194</v>
      </c>
      <c r="C4" s="34"/>
      <c r="D4" s="34" t="s">
        <v>193</v>
      </c>
      <c r="E4" s="34" t="s">
        <v>192</v>
      </c>
      <c r="F4" s="34" t="s">
        <v>191</v>
      </c>
      <c r="G4" s="34" t="s">
        <v>190</v>
      </c>
      <c r="H4" s="34" t="s">
        <v>189</v>
      </c>
      <c r="I4" s="34" t="s">
        <v>188</v>
      </c>
      <c r="J4" s="34" t="s">
        <v>197</v>
      </c>
      <c r="K4" s="34" t="s">
        <v>198</v>
      </c>
      <c r="L4" s="34" t="s">
        <v>199</v>
      </c>
      <c r="M4" s="32"/>
      <c r="N4" s="35"/>
      <c r="O4" s="35"/>
      <c r="P4" s="2"/>
    </row>
    <row r="5" spans="1:19" ht="12.75" customHeight="1">
      <c r="A5" s="2"/>
      <c r="B5" s="34">
        <v>1</v>
      </c>
      <c r="C5" s="34"/>
      <c r="D5" s="34">
        <v>2</v>
      </c>
      <c r="E5" s="34"/>
      <c r="F5" s="34"/>
      <c r="G5" s="34"/>
      <c r="H5" s="34"/>
      <c r="I5" s="34">
        <v>3</v>
      </c>
      <c r="J5" s="33">
        <v>4</v>
      </c>
      <c r="K5" s="33">
        <v>5</v>
      </c>
      <c r="L5" s="33">
        <v>6</v>
      </c>
      <c r="M5" s="32"/>
      <c r="N5" s="32"/>
      <c r="O5" s="32"/>
      <c r="P5" s="2"/>
    </row>
    <row r="6" spans="1:19" ht="12.75" customHeight="1">
      <c r="A6" s="10"/>
      <c r="B6" s="27" t="s">
        <v>187</v>
      </c>
      <c r="C6" s="27"/>
      <c r="D6" s="9">
        <v>200</v>
      </c>
      <c r="E6" s="27"/>
      <c r="F6" s="31" t="s">
        <v>186</v>
      </c>
      <c r="G6" s="30"/>
      <c r="H6" s="29"/>
      <c r="I6" s="6" t="s">
        <v>0</v>
      </c>
      <c r="J6" s="5"/>
      <c r="K6" s="11"/>
      <c r="L6" s="4"/>
      <c r="M6" s="28">
        <v>0</v>
      </c>
      <c r="N6" s="28"/>
      <c r="O6" s="28"/>
      <c r="P6" s="3"/>
    </row>
    <row r="7" spans="1:19" ht="12.75" customHeight="1">
      <c r="A7" s="10"/>
      <c r="B7" s="8" t="s">
        <v>185</v>
      </c>
      <c r="C7" s="7"/>
      <c r="D7" s="9"/>
      <c r="E7" s="27"/>
      <c r="F7" s="26"/>
      <c r="G7" s="26"/>
      <c r="H7" s="26"/>
      <c r="I7" s="25"/>
      <c r="J7" s="24"/>
      <c r="K7" s="11"/>
      <c r="L7" s="23"/>
      <c r="M7" s="3"/>
      <c r="N7" s="3"/>
      <c r="O7" s="3" t="s">
        <v>184</v>
      </c>
      <c r="P7" s="3"/>
      <c r="R7" s="1" t="s">
        <v>206</v>
      </c>
      <c r="S7" s="41">
        <v>2306300</v>
      </c>
    </row>
    <row r="8" spans="1:19" ht="21.75" customHeight="1">
      <c r="A8" s="10"/>
      <c r="B8" s="21" t="s">
        <v>183</v>
      </c>
      <c r="C8" s="20"/>
      <c r="D8" s="22">
        <v>200</v>
      </c>
      <c r="E8" s="21" t="s">
        <v>3</v>
      </c>
      <c r="F8" s="20" t="s">
        <v>182</v>
      </c>
      <c r="G8" s="20" t="s">
        <v>5</v>
      </c>
      <c r="H8" s="20" t="s">
        <v>5</v>
      </c>
      <c r="I8" s="19" t="s">
        <v>181</v>
      </c>
      <c r="J8" s="18">
        <f>J9+J73+J79+J84+J89+J99+J114+J126</f>
        <v>8845806.0762399994</v>
      </c>
      <c r="K8" s="18">
        <f>K9+K73+K79+K84+K89+K99+K114+K126</f>
        <v>9097786.0762399994</v>
      </c>
      <c r="L8" s="72">
        <f>L9+L73+L79+L84+L89+L99+L114+L126</f>
        <v>9418966.0762399994</v>
      </c>
      <c r="M8" s="17">
        <v>0</v>
      </c>
      <c r="N8" s="17"/>
      <c r="O8" s="17"/>
      <c r="P8" s="3"/>
    </row>
    <row r="9" spans="1:19" ht="12.75" customHeight="1">
      <c r="A9" s="10"/>
      <c r="B9" s="52" t="s">
        <v>180</v>
      </c>
      <c r="C9" s="53"/>
      <c r="D9" s="54">
        <v>200</v>
      </c>
      <c r="E9" s="52" t="s">
        <v>3</v>
      </c>
      <c r="F9" s="53" t="s">
        <v>179</v>
      </c>
      <c r="G9" s="53" t="s">
        <v>5</v>
      </c>
      <c r="H9" s="53" t="s">
        <v>5</v>
      </c>
      <c r="I9" s="55" t="s">
        <v>178</v>
      </c>
      <c r="J9" s="56">
        <f>J10+J15+J18+J24</f>
        <v>7389895.3462399999</v>
      </c>
      <c r="K9" s="56">
        <f t="shared" ref="K9:L9" si="0">K10+K15+K24</f>
        <v>7476559.6462399997</v>
      </c>
      <c r="L9" s="105">
        <f t="shared" si="0"/>
        <v>7791949.6462399997</v>
      </c>
      <c r="M9" s="17">
        <v>0</v>
      </c>
      <c r="N9" s="17"/>
      <c r="O9" s="17"/>
      <c r="P9" s="3"/>
    </row>
    <row r="10" spans="1:19" ht="32.25" customHeight="1">
      <c r="A10" s="10"/>
      <c r="B10" s="45" t="s">
        <v>177</v>
      </c>
      <c r="C10" s="46"/>
      <c r="D10" s="47">
        <v>200</v>
      </c>
      <c r="E10" s="45" t="s">
        <v>3</v>
      </c>
      <c r="F10" s="46" t="s">
        <v>175</v>
      </c>
      <c r="G10" s="46" t="s">
        <v>5</v>
      </c>
      <c r="H10" s="46" t="s">
        <v>5</v>
      </c>
      <c r="I10" s="48" t="s">
        <v>176</v>
      </c>
      <c r="J10" s="50">
        <f>J11+J12+J13+J14</f>
        <v>1237476.7</v>
      </c>
      <c r="K10" s="49">
        <f t="shared" ref="K10:L10" si="1">K11+K12+K13+K14</f>
        <v>1237476.7</v>
      </c>
      <c r="L10" s="51">
        <f t="shared" si="1"/>
        <v>1237476.7</v>
      </c>
      <c r="M10" s="17">
        <v>0</v>
      </c>
      <c r="N10" s="17"/>
      <c r="O10" s="17"/>
      <c r="P10" s="3"/>
    </row>
    <row r="11" spans="1:19" ht="30.75" customHeight="1">
      <c r="A11" s="10"/>
      <c r="B11" s="15" t="s">
        <v>129</v>
      </c>
      <c r="C11" s="14"/>
      <c r="D11" s="16">
        <v>200</v>
      </c>
      <c r="E11" s="15" t="s">
        <v>3</v>
      </c>
      <c r="F11" s="14" t="s">
        <v>175</v>
      </c>
      <c r="G11" s="14" t="s">
        <v>171</v>
      </c>
      <c r="H11" s="14" t="s">
        <v>128</v>
      </c>
      <c r="I11" s="13" t="s">
        <v>200</v>
      </c>
      <c r="J11" s="42">
        <f>(71012.5*12)+61750</f>
        <v>913900</v>
      </c>
      <c r="K11" s="12">
        <f t="shared" ref="K11:L11" si="2">(71012.5*12)+61750</f>
        <v>913900</v>
      </c>
      <c r="L11" s="39">
        <f t="shared" si="2"/>
        <v>913900</v>
      </c>
      <c r="M11" s="3">
        <v>0</v>
      </c>
      <c r="N11" s="3"/>
      <c r="O11" s="3"/>
      <c r="P11" s="3"/>
    </row>
    <row r="12" spans="1:19" ht="40.5" customHeight="1">
      <c r="A12" s="10"/>
      <c r="B12" s="15" t="s">
        <v>126</v>
      </c>
      <c r="C12" s="14"/>
      <c r="D12" s="16">
        <v>200</v>
      </c>
      <c r="E12" s="15" t="s">
        <v>3</v>
      </c>
      <c r="F12" s="14" t="s">
        <v>175</v>
      </c>
      <c r="G12" s="14" t="s">
        <v>171</v>
      </c>
      <c r="H12" s="14" t="s">
        <v>123</v>
      </c>
      <c r="I12" s="13" t="s">
        <v>201</v>
      </c>
      <c r="J12" s="42">
        <f>(732000*22%)+(181900*10%)+(718000*2.9%)+(913900*5.1%)+(913900*0.2%)</f>
        <v>248488.69999999998</v>
      </c>
      <c r="K12" s="12">
        <f t="shared" ref="K12:L12" si="3">(732000*22%)+(181900*10%)+(718000*2.9%)+(913900*5.1%)+(913900*0.2%)</f>
        <v>248488.69999999998</v>
      </c>
      <c r="L12" s="39">
        <f t="shared" si="3"/>
        <v>248488.69999999998</v>
      </c>
      <c r="M12" s="3">
        <v>0</v>
      </c>
      <c r="N12" s="3"/>
      <c r="O12" s="3"/>
      <c r="P12" s="3"/>
    </row>
    <row r="13" spans="1:19" ht="32.25" customHeight="1">
      <c r="A13" s="10"/>
      <c r="B13" s="15" t="s">
        <v>204</v>
      </c>
      <c r="C13" s="14"/>
      <c r="D13" s="16"/>
      <c r="E13" s="15"/>
      <c r="F13" s="14"/>
      <c r="G13" s="14"/>
      <c r="H13" s="14"/>
      <c r="I13" s="13" t="s">
        <v>202</v>
      </c>
      <c r="J13" s="42">
        <f>63088</f>
        <v>63088</v>
      </c>
      <c r="K13" s="12">
        <f>63088</f>
        <v>63088</v>
      </c>
      <c r="L13" s="40">
        <f>63088</f>
        <v>63088</v>
      </c>
      <c r="M13" s="3"/>
      <c r="N13" s="3"/>
      <c r="O13" s="3"/>
      <c r="P13" s="3"/>
    </row>
    <row r="14" spans="1:19" ht="32.25" customHeight="1">
      <c r="A14" s="10"/>
      <c r="B14" s="15" t="s">
        <v>205</v>
      </c>
      <c r="C14" s="14"/>
      <c r="D14" s="16"/>
      <c r="E14" s="15"/>
      <c r="F14" s="14"/>
      <c r="G14" s="14"/>
      <c r="H14" s="14"/>
      <c r="I14" s="13" t="s">
        <v>203</v>
      </c>
      <c r="J14" s="42">
        <f>1000*12</f>
        <v>12000</v>
      </c>
      <c r="K14" s="12">
        <f t="shared" ref="K14:L14" si="4">1000*12</f>
        <v>12000</v>
      </c>
      <c r="L14" s="40">
        <f t="shared" si="4"/>
        <v>12000</v>
      </c>
      <c r="M14" s="3"/>
      <c r="N14" s="3"/>
      <c r="O14" s="3"/>
      <c r="P14" s="3"/>
    </row>
    <row r="15" spans="1:19" ht="42.75" customHeight="1">
      <c r="A15" s="10"/>
      <c r="B15" s="45" t="s">
        <v>174</v>
      </c>
      <c r="C15" s="46"/>
      <c r="D15" s="47">
        <v>200</v>
      </c>
      <c r="E15" s="45" t="s">
        <v>3</v>
      </c>
      <c r="F15" s="46" t="s">
        <v>169</v>
      </c>
      <c r="G15" s="46" t="s">
        <v>5</v>
      </c>
      <c r="H15" s="46" t="s">
        <v>5</v>
      </c>
      <c r="I15" s="48" t="s">
        <v>173</v>
      </c>
      <c r="J15" s="50">
        <f>J16+J17</f>
        <v>1068823.3</v>
      </c>
      <c r="K15" s="49">
        <f t="shared" ref="K15:L15" si="5">K16+K17</f>
        <v>1068823.3</v>
      </c>
      <c r="L15" s="126">
        <f t="shared" si="5"/>
        <v>1068823.3</v>
      </c>
      <c r="M15" s="17">
        <v>0</v>
      </c>
      <c r="N15" s="17"/>
      <c r="O15" s="17"/>
      <c r="P15" s="3"/>
    </row>
    <row r="16" spans="1:19" ht="72" customHeight="1">
      <c r="A16" s="10"/>
      <c r="B16" s="15" t="s">
        <v>207</v>
      </c>
      <c r="C16" s="14"/>
      <c r="D16" s="16">
        <v>200</v>
      </c>
      <c r="E16" s="15" t="s">
        <v>3</v>
      </c>
      <c r="F16" s="14" t="s">
        <v>169</v>
      </c>
      <c r="G16" s="14" t="s">
        <v>171</v>
      </c>
      <c r="H16" s="14" t="s">
        <v>128</v>
      </c>
      <c r="I16" s="13" t="s">
        <v>172</v>
      </c>
      <c r="J16" s="42">
        <v>820908.83</v>
      </c>
      <c r="K16" s="42">
        <v>820908.83</v>
      </c>
      <c r="L16" s="43">
        <v>820908.83</v>
      </c>
      <c r="M16" s="3">
        <v>0</v>
      </c>
      <c r="N16" s="3"/>
      <c r="O16" s="3"/>
      <c r="P16" s="3"/>
    </row>
    <row r="17" spans="1:16" ht="32.25" customHeight="1">
      <c r="A17" s="10"/>
      <c r="B17" s="15" t="s">
        <v>126</v>
      </c>
      <c r="C17" s="14"/>
      <c r="D17" s="16">
        <v>200</v>
      </c>
      <c r="E17" s="15" t="s">
        <v>3</v>
      </c>
      <c r="F17" s="14" t="s">
        <v>169</v>
      </c>
      <c r="G17" s="14" t="s">
        <v>171</v>
      </c>
      <c r="H17" s="14" t="s">
        <v>123</v>
      </c>
      <c r="I17" s="13" t="s">
        <v>170</v>
      </c>
      <c r="J17" s="42">
        <v>247914.47</v>
      </c>
      <c r="K17" s="42">
        <v>247914.47</v>
      </c>
      <c r="L17" s="44">
        <v>247914.47</v>
      </c>
      <c r="M17" s="3">
        <v>0</v>
      </c>
      <c r="N17" s="3"/>
      <c r="O17" s="3"/>
      <c r="P17" s="3"/>
    </row>
    <row r="18" spans="1:16" ht="12.75" customHeight="1">
      <c r="A18" s="10"/>
      <c r="B18" s="45" t="s">
        <v>168</v>
      </c>
      <c r="C18" s="46"/>
      <c r="D18" s="47">
        <v>200</v>
      </c>
      <c r="E18" s="45" t="s">
        <v>3</v>
      </c>
      <c r="F18" s="46" t="s">
        <v>165</v>
      </c>
      <c r="G18" s="46" t="s">
        <v>5</v>
      </c>
      <c r="H18" s="46" t="s">
        <v>5</v>
      </c>
      <c r="I18" s="48" t="s">
        <v>167</v>
      </c>
      <c r="J18" s="49">
        <v>10000</v>
      </c>
      <c r="K18" s="49">
        <v>10000</v>
      </c>
      <c r="L18" s="126">
        <v>10000</v>
      </c>
      <c r="M18" s="17">
        <v>0</v>
      </c>
      <c r="N18" s="17"/>
      <c r="O18" s="17"/>
      <c r="P18" s="3"/>
    </row>
    <row r="19" spans="1:16" ht="63.75" hidden="1" customHeight="1">
      <c r="A19" s="10"/>
      <c r="B19" s="21"/>
      <c r="C19" s="20"/>
      <c r="D19" s="22"/>
      <c r="E19" s="21"/>
      <c r="F19" s="20"/>
      <c r="G19" s="20"/>
      <c r="H19" s="20"/>
      <c r="I19" s="19"/>
      <c r="J19" s="18"/>
      <c r="K19" s="122"/>
      <c r="L19" s="72"/>
      <c r="M19" s="17"/>
      <c r="N19" s="17"/>
      <c r="O19" s="17"/>
      <c r="P19" s="3"/>
    </row>
    <row r="20" spans="1:16" ht="42.75" hidden="1" customHeight="1">
      <c r="A20" s="10"/>
      <c r="B20" s="21"/>
      <c r="C20" s="20"/>
      <c r="D20" s="22"/>
      <c r="E20" s="21"/>
      <c r="F20" s="20"/>
      <c r="G20" s="20"/>
      <c r="H20" s="20"/>
      <c r="I20" s="19"/>
      <c r="J20" s="18"/>
      <c r="K20" s="122"/>
      <c r="L20" s="72"/>
      <c r="M20" s="17"/>
      <c r="N20" s="17"/>
      <c r="O20" s="17"/>
      <c r="P20" s="3"/>
    </row>
    <row r="21" spans="1:16" ht="21.75" hidden="1" customHeight="1">
      <c r="A21" s="10"/>
      <c r="B21" s="21"/>
      <c r="C21" s="20"/>
      <c r="D21" s="22"/>
      <c r="E21" s="21"/>
      <c r="F21" s="20"/>
      <c r="G21" s="20"/>
      <c r="H21" s="20"/>
      <c r="I21" s="19"/>
      <c r="J21" s="18"/>
      <c r="K21" s="122"/>
      <c r="L21" s="72"/>
      <c r="M21" s="17"/>
      <c r="N21" s="17"/>
      <c r="O21" s="17"/>
      <c r="P21" s="3"/>
    </row>
    <row r="22" spans="1:16" ht="21.75" hidden="1" customHeight="1">
      <c r="A22" s="10"/>
      <c r="B22" s="21"/>
      <c r="C22" s="20"/>
      <c r="D22" s="22"/>
      <c r="E22" s="21"/>
      <c r="F22" s="20"/>
      <c r="G22" s="20"/>
      <c r="H22" s="20"/>
      <c r="I22" s="19"/>
      <c r="J22" s="18"/>
      <c r="K22" s="122"/>
      <c r="L22" s="72"/>
      <c r="M22" s="17"/>
      <c r="N22" s="17"/>
      <c r="O22" s="17"/>
      <c r="P22" s="3"/>
    </row>
    <row r="23" spans="1:16" ht="12.75" customHeight="1">
      <c r="A23" s="10"/>
      <c r="B23" s="15" t="s">
        <v>166</v>
      </c>
      <c r="C23" s="14"/>
      <c r="D23" s="16">
        <v>200</v>
      </c>
      <c r="E23" s="15" t="s">
        <v>3</v>
      </c>
      <c r="F23" s="14" t="s">
        <v>165</v>
      </c>
      <c r="G23" s="14" t="s">
        <v>164</v>
      </c>
      <c r="H23" s="14" t="s">
        <v>163</v>
      </c>
      <c r="I23" s="13" t="s">
        <v>162</v>
      </c>
      <c r="J23" s="12">
        <v>10000</v>
      </c>
      <c r="K23" s="12">
        <v>10000</v>
      </c>
      <c r="L23" s="39">
        <v>10000</v>
      </c>
      <c r="M23" s="3">
        <v>0</v>
      </c>
      <c r="N23" s="3"/>
      <c r="O23" s="3"/>
      <c r="P23" s="3"/>
    </row>
    <row r="24" spans="1:16" ht="12.75" customHeight="1">
      <c r="A24" s="10"/>
      <c r="B24" s="45" t="s">
        <v>161</v>
      </c>
      <c r="C24" s="46"/>
      <c r="D24" s="47">
        <v>200</v>
      </c>
      <c r="E24" s="45" t="s">
        <v>3</v>
      </c>
      <c r="F24" s="46" t="s">
        <v>146</v>
      </c>
      <c r="G24" s="46" t="s">
        <v>5</v>
      </c>
      <c r="H24" s="46" t="s">
        <v>5</v>
      </c>
      <c r="I24" s="48" t="s">
        <v>160</v>
      </c>
      <c r="J24" s="49">
        <f>J25+J26+J63</f>
        <v>5073595.3462399999</v>
      </c>
      <c r="K24" s="49">
        <f t="shared" ref="K24:L24" si="6">K25+K26+K63</f>
        <v>5170259.6462399997</v>
      </c>
      <c r="L24" s="126">
        <f t="shared" si="6"/>
        <v>5485649.6462399997</v>
      </c>
      <c r="M24" s="17">
        <v>0</v>
      </c>
      <c r="N24" s="17"/>
      <c r="O24" s="17"/>
      <c r="P24" s="3"/>
    </row>
    <row r="25" spans="1:16" ht="21.75" customHeight="1">
      <c r="A25" s="10"/>
      <c r="B25" s="15" t="s">
        <v>208</v>
      </c>
      <c r="C25" s="14"/>
      <c r="D25" s="16">
        <v>200</v>
      </c>
      <c r="E25" s="15" t="s">
        <v>3</v>
      </c>
      <c r="F25" s="14" t="s">
        <v>146</v>
      </c>
      <c r="G25" s="14" t="s">
        <v>159</v>
      </c>
      <c r="H25" s="14" t="s">
        <v>1</v>
      </c>
      <c r="I25" s="13" t="s">
        <v>158</v>
      </c>
      <c r="J25" s="12">
        <v>3000</v>
      </c>
      <c r="K25" s="12">
        <v>3000</v>
      </c>
      <c r="L25" s="39">
        <v>3000</v>
      </c>
      <c r="M25" s="3">
        <v>0</v>
      </c>
      <c r="N25" s="3"/>
      <c r="O25" s="3"/>
      <c r="P25" s="3"/>
    </row>
    <row r="26" spans="1:16" ht="21.75" customHeight="1">
      <c r="A26" s="10"/>
      <c r="B26" s="86" t="s">
        <v>209</v>
      </c>
      <c r="C26" s="87"/>
      <c r="D26" s="88"/>
      <c r="E26" s="86"/>
      <c r="F26" s="87"/>
      <c r="G26" s="87"/>
      <c r="H26" s="87"/>
      <c r="I26" s="89"/>
      <c r="J26" s="90">
        <f>J27+J30+J42+J61</f>
        <v>5067595.3462399999</v>
      </c>
      <c r="K26" s="90">
        <f t="shared" ref="K26:L26" si="7">K27+K30+K42+K61</f>
        <v>5157259.6462399997</v>
      </c>
      <c r="L26" s="127">
        <f t="shared" si="7"/>
        <v>5472649.6462399997</v>
      </c>
      <c r="M26" s="3"/>
      <c r="N26" s="3"/>
      <c r="O26" s="3"/>
      <c r="P26" s="3"/>
    </row>
    <row r="27" spans="1:16" ht="21.75" customHeight="1">
      <c r="A27" s="10"/>
      <c r="B27" s="66"/>
      <c r="C27" s="67"/>
      <c r="D27" s="68"/>
      <c r="E27" s="66"/>
      <c r="F27" s="67"/>
      <c r="G27" s="67"/>
      <c r="H27" s="67"/>
      <c r="I27" s="79" t="s">
        <v>237</v>
      </c>
      <c r="J27" s="70">
        <f>J28+J29</f>
        <v>3498792.0562399998</v>
      </c>
      <c r="K27" s="70">
        <f t="shared" ref="K27:L27" si="8">K28+K29</f>
        <v>3498792.0562399998</v>
      </c>
      <c r="L27" s="71">
        <f t="shared" si="8"/>
        <v>3498792.0562399998</v>
      </c>
      <c r="M27" s="3"/>
      <c r="N27" s="3"/>
      <c r="O27" s="3"/>
      <c r="P27" s="3"/>
    </row>
    <row r="28" spans="1:16" ht="12.75" customHeight="1">
      <c r="A28" s="10"/>
      <c r="B28" s="66" t="s">
        <v>152</v>
      </c>
      <c r="C28" s="67"/>
      <c r="D28" s="68">
        <v>200</v>
      </c>
      <c r="E28" s="66" t="s">
        <v>3</v>
      </c>
      <c r="F28" s="67" t="s">
        <v>146</v>
      </c>
      <c r="G28" s="67" t="s">
        <v>154</v>
      </c>
      <c r="H28" s="67" t="s">
        <v>151</v>
      </c>
      <c r="I28" s="69" t="s">
        <v>157</v>
      </c>
      <c r="J28" s="70">
        <v>2697450.12</v>
      </c>
      <c r="K28" s="70">
        <v>2697450.12</v>
      </c>
      <c r="L28" s="71">
        <v>2697450.12</v>
      </c>
      <c r="M28" s="3">
        <v>0</v>
      </c>
      <c r="N28" s="3"/>
      <c r="O28" s="3"/>
      <c r="P28" s="3"/>
    </row>
    <row r="29" spans="1:16" ht="32.25" customHeight="1">
      <c r="A29" s="10"/>
      <c r="B29" s="66" t="s">
        <v>150</v>
      </c>
      <c r="C29" s="67"/>
      <c r="D29" s="68">
        <v>200</v>
      </c>
      <c r="E29" s="66" t="s">
        <v>3</v>
      </c>
      <c r="F29" s="67" t="s">
        <v>146</v>
      </c>
      <c r="G29" s="67" t="s">
        <v>154</v>
      </c>
      <c r="H29" s="67" t="s">
        <v>149</v>
      </c>
      <c r="I29" s="69" t="s">
        <v>156</v>
      </c>
      <c r="J29" s="70">
        <f>(J28-44000)*30.2%</f>
        <v>801341.93623999995</v>
      </c>
      <c r="K29" s="70">
        <f t="shared" ref="K29:L29" si="9">(K28-44000)*30.2%</f>
        <v>801341.93623999995</v>
      </c>
      <c r="L29" s="80">
        <f t="shared" si="9"/>
        <v>801341.93623999995</v>
      </c>
      <c r="M29" s="3">
        <v>0</v>
      </c>
      <c r="N29" s="3"/>
      <c r="O29" s="3"/>
      <c r="P29" s="3"/>
    </row>
    <row r="30" spans="1:16" ht="32.25" customHeight="1">
      <c r="A30" s="10"/>
      <c r="B30" s="66"/>
      <c r="C30" s="67"/>
      <c r="D30" s="68"/>
      <c r="E30" s="66"/>
      <c r="F30" s="67"/>
      <c r="G30" s="67"/>
      <c r="H30" s="67"/>
      <c r="I30" s="69" t="s">
        <v>155</v>
      </c>
      <c r="J30" s="70">
        <f>J31+J37+J40</f>
        <v>272019.92</v>
      </c>
      <c r="K30" s="70">
        <f t="shared" ref="K30" si="10">K31+K37+K40</f>
        <v>272019.92</v>
      </c>
      <c r="L30" s="71">
        <f>L31+L37+L40</f>
        <v>372019.92</v>
      </c>
      <c r="M30" s="3"/>
      <c r="N30" s="3"/>
      <c r="O30" s="3"/>
      <c r="P30" s="3"/>
    </row>
    <row r="31" spans="1:16" ht="21.75" customHeight="1">
      <c r="A31" s="10"/>
      <c r="B31" s="66" t="s">
        <v>29</v>
      </c>
      <c r="C31" s="67"/>
      <c r="D31" s="68">
        <v>200</v>
      </c>
      <c r="E31" s="66" t="s">
        <v>3</v>
      </c>
      <c r="F31" s="67" t="s">
        <v>146</v>
      </c>
      <c r="G31" s="67" t="s">
        <v>154</v>
      </c>
      <c r="H31" s="67" t="s">
        <v>28</v>
      </c>
      <c r="I31" s="69" t="s">
        <v>211</v>
      </c>
      <c r="J31" s="70">
        <f>J32+J33+J34+J35</f>
        <v>131019.92</v>
      </c>
      <c r="K31" s="70">
        <f t="shared" ref="K31" si="11">K32+K33+K34+K35</f>
        <v>131019.92</v>
      </c>
      <c r="L31" s="71">
        <f>L32+L33+L34+L35+L36</f>
        <v>231019.91999999998</v>
      </c>
      <c r="M31" s="3">
        <v>0</v>
      </c>
      <c r="N31" s="3"/>
      <c r="O31" s="3"/>
      <c r="P31" s="3"/>
    </row>
    <row r="32" spans="1:16" ht="21.75" customHeight="1">
      <c r="A32" s="10"/>
      <c r="B32" s="66" t="s">
        <v>210</v>
      </c>
      <c r="C32" s="67"/>
      <c r="D32" s="68"/>
      <c r="E32" s="66"/>
      <c r="F32" s="67"/>
      <c r="G32" s="67"/>
      <c r="H32" s="67"/>
      <c r="I32" s="69"/>
      <c r="J32" s="70">
        <v>77119.92</v>
      </c>
      <c r="K32" s="70">
        <v>77119.92</v>
      </c>
      <c r="L32" s="71">
        <v>77119.92</v>
      </c>
      <c r="M32" s="3"/>
      <c r="N32" s="3"/>
      <c r="O32" s="3"/>
      <c r="P32" s="3"/>
    </row>
    <row r="33" spans="1:16" ht="21.75" customHeight="1">
      <c r="A33" s="10"/>
      <c r="B33" s="66" t="s">
        <v>212</v>
      </c>
      <c r="C33" s="67"/>
      <c r="D33" s="68"/>
      <c r="E33" s="66"/>
      <c r="F33" s="67"/>
      <c r="G33" s="67"/>
      <c r="H33" s="67"/>
      <c r="I33" s="69"/>
      <c r="J33" s="70">
        <v>28900</v>
      </c>
      <c r="K33" s="70">
        <v>28900</v>
      </c>
      <c r="L33" s="71">
        <v>28900</v>
      </c>
      <c r="M33" s="3"/>
      <c r="N33" s="3"/>
      <c r="O33" s="3"/>
      <c r="P33" s="3"/>
    </row>
    <row r="34" spans="1:16" ht="21.75" customHeight="1">
      <c r="A34" s="10"/>
      <c r="B34" s="66" t="s">
        <v>230</v>
      </c>
      <c r="C34" s="67"/>
      <c r="D34" s="68"/>
      <c r="E34" s="66"/>
      <c r="F34" s="67"/>
      <c r="G34" s="67"/>
      <c r="H34" s="67"/>
      <c r="I34" s="69"/>
      <c r="J34" s="70">
        <v>10000</v>
      </c>
      <c r="K34" s="70">
        <v>10000</v>
      </c>
      <c r="L34" s="71">
        <v>10000</v>
      </c>
      <c r="M34" s="3"/>
      <c r="N34" s="3"/>
      <c r="O34" s="3"/>
      <c r="P34" s="3"/>
    </row>
    <row r="35" spans="1:16" ht="21.75" customHeight="1">
      <c r="A35" s="10"/>
      <c r="B35" s="66" t="s">
        <v>218</v>
      </c>
      <c r="C35" s="67"/>
      <c r="D35" s="68"/>
      <c r="E35" s="66"/>
      <c r="F35" s="67"/>
      <c r="G35" s="67"/>
      <c r="H35" s="67"/>
      <c r="I35" s="69"/>
      <c r="J35" s="70">
        <v>15000</v>
      </c>
      <c r="K35" s="70">
        <v>15000</v>
      </c>
      <c r="L35" s="71">
        <v>15000</v>
      </c>
      <c r="M35" s="3"/>
      <c r="N35" s="3"/>
      <c r="O35" s="3"/>
      <c r="P35" s="3"/>
    </row>
    <row r="36" spans="1:16" ht="21.75" customHeight="1">
      <c r="A36" s="10"/>
      <c r="B36" s="81" t="s">
        <v>249</v>
      </c>
      <c r="C36" s="67"/>
      <c r="D36" s="68"/>
      <c r="E36" s="66"/>
      <c r="F36" s="67"/>
      <c r="G36" s="67"/>
      <c r="H36" s="67"/>
      <c r="I36" s="69"/>
      <c r="J36" s="120">
        <v>0</v>
      </c>
      <c r="K36" s="120">
        <v>0</v>
      </c>
      <c r="L36" s="71">
        <v>100000</v>
      </c>
      <c r="M36" s="3"/>
      <c r="N36" s="3"/>
      <c r="O36" s="3"/>
      <c r="P36" s="3"/>
    </row>
    <row r="37" spans="1:16" ht="26.25" customHeight="1">
      <c r="A37" s="10"/>
      <c r="B37" s="66" t="s">
        <v>29</v>
      </c>
      <c r="C37" s="67"/>
      <c r="D37" s="68"/>
      <c r="E37" s="66"/>
      <c r="F37" s="67"/>
      <c r="G37" s="67"/>
      <c r="H37" s="67"/>
      <c r="I37" s="69" t="s">
        <v>213</v>
      </c>
      <c r="J37" s="70">
        <f>J38+J39</f>
        <v>103000</v>
      </c>
      <c r="K37" s="70">
        <f t="shared" ref="K37:L37" si="12">K38+K39</f>
        <v>103000</v>
      </c>
      <c r="L37" s="71">
        <f t="shared" si="12"/>
        <v>103000</v>
      </c>
      <c r="M37" s="3"/>
      <c r="N37" s="3"/>
      <c r="O37" s="3"/>
      <c r="P37" s="3"/>
    </row>
    <row r="38" spans="1:16" ht="21.75" customHeight="1">
      <c r="A38" s="10"/>
      <c r="B38" s="66" t="s">
        <v>214</v>
      </c>
      <c r="C38" s="67"/>
      <c r="D38" s="68"/>
      <c r="E38" s="66"/>
      <c r="F38" s="67"/>
      <c r="G38" s="67"/>
      <c r="H38" s="67"/>
      <c r="I38" s="69"/>
      <c r="J38" s="70">
        <v>60000</v>
      </c>
      <c r="K38" s="70">
        <v>60000</v>
      </c>
      <c r="L38" s="71">
        <v>60000</v>
      </c>
      <c r="M38" s="3"/>
      <c r="N38" s="3"/>
      <c r="O38" s="3"/>
      <c r="P38" s="3"/>
    </row>
    <row r="39" spans="1:16" ht="21.75" customHeight="1">
      <c r="A39" s="10"/>
      <c r="B39" s="66" t="s">
        <v>215</v>
      </c>
      <c r="C39" s="67"/>
      <c r="D39" s="68"/>
      <c r="E39" s="66"/>
      <c r="F39" s="67"/>
      <c r="G39" s="67"/>
      <c r="H39" s="67"/>
      <c r="I39" s="69"/>
      <c r="J39" s="70">
        <v>43000</v>
      </c>
      <c r="K39" s="70">
        <v>43000</v>
      </c>
      <c r="L39" s="71">
        <v>43000</v>
      </c>
      <c r="M39" s="3"/>
      <c r="N39" s="3"/>
      <c r="O39" s="3"/>
      <c r="P39" s="3"/>
    </row>
    <row r="40" spans="1:16" ht="21.75" customHeight="1">
      <c r="A40" s="10"/>
      <c r="B40" s="66" t="s">
        <v>29</v>
      </c>
      <c r="C40" s="67"/>
      <c r="D40" s="68"/>
      <c r="E40" s="66"/>
      <c r="F40" s="67"/>
      <c r="G40" s="67"/>
      <c r="H40" s="67"/>
      <c r="I40" s="69" t="s">
        <v>216</v>
      </c>
      <c r="J40" s="70">
        <f>J41</f>
        <v>38000</v>
      </c>
      <c r="K40" s="70">
        <f t="shared" ref="K40:L40" si="13">K41</f>
        <v>38000</v>
      </c>
      <c r="L40" s="71">
        <f t="shared" si="13"/>
        <v>38000</v>
      </c>
      <c r="M40" s="3"/>
      <c r="N40" s="3"/>
      <c r="O40" s="3"/>
      <c r="P40" s="3"/>
    </row>
    <row r="41" spans="1:16" ht="21.75" customHeight="1">
      <c r="A41" s="10"/>
      <c r="B41" s="66" t="s">
        <v>217</v>
      </c>
      <c r="C41" s="67"/>
      <c r="D41" s="68"/>
      <c r="E41" s="66"/>
      <c r="F41" s="67"/>
      <c r="G41" s="67"/>
      <c r="H41" s="67"/>
      <c r="I41" s="69"/>
      <c r="J41" s="70">
        <v>38000</v>
      </c>
      <c r="K41" s="70">
        <v>38000</v>
      </c>
      <c r="L41" s="80">
        <v>38000</v>
      </c>
      <c r="M41" s="3"/>
      <c r="N41" s="3"/>
      <c r="O41" s="3"/>
      <c r="P41" s="3"/>
    </row>
    <row r="42" spans="1:16" ht="21.75" customHeight="1">
      <c r="A42" s="10"/>
      <c r="B42" s="66" t="s">
        <v>4</v>
      </c>
      <c r="C42" s="67"/>
      <c r="D42" s="68">
        <v>200</v>
      </c>
      <c r="E42" s="66" t="s">
        <v>3</v>
      </c>
      <c r="F42" s="67" t="s">
        <v>146</v>
      </c>
      <c r="G42" s="67" t="s">
        <v>154</v>
      </c>
      <c r="H42" s="67" t="s">
        <v>1</v>
      </c>
      <c r="I42" s="69" t="s">
        <v>153</v>
      </c>
      <c r="J42" s="70">
        <f>J43+J47+J50+J55</f>
        <v>1292783.3700000001</v>
      </c>
      <c r="K42" s="70">
        <f t="shared" ref="K42:L42" si="14">K43+K47+K50+K55</f>
        <v>1382447.67</v>
      </c>
      <c r="L42" s="71">
        <f t="shared" si="14"/>
        <v>1597837.67</v>
      </c>
      <c r="M42" s="3">
        <v>0</v>
      </c>
      <c r="N42" s="3"/>
      <c r="O42" s="3"/>
      <c r="P42" s="3"/>
    </row>
    <row r="43" spans="1:16" ht="21.75" customHeight="1">
      <c r="A43" s="10"/>
      <c r="B43" s="66"/>
      <c r="C43" s="67"/>
      <c r="D43" s="68"/>
      <c r="E43" s="66"/>
      <c r="F43" s="67"/>
      <c r="G43" s="67"/>
      <c r="H43" s="67"/>
      <c r="I43" s="69" t="s">
        <v>219</v>
      </c>
      <c r="J43" s="70">
        <f>J44+J45+J46</f>
        <v>140000</v>
      </c>
      <c r="K43" s="70">
        <f t="shared" ref="K43:L43" si="15">K44+K45+K46</f>
        <v>146000</v>
      </c>
      <c r="L43" s="71">
        <f t="shared" si="15"/>
        <v>146000</v>
      </c>
      <c r="M43" s="3"/>
      <c r="N43" s="3"/>
      <c r="O43" s="3"/>
      <c r="P43" s="3"/>
    </row>
    <row r="44" spans="1:16" ht="21.75" customHeight="1">
      <c r="A44" s="10"/>
      <c r="B44" s="66" t="s">
        <v>229</v>
      </c>
      <c r="C44" s="67"/>
      <c r="D44" s="68"/>
      <c r="E44" s="66"/>
      <c r="F44" s="67"/>
      <c r="G44" s="67"/>
      <c r="H44" s="67"/>
      <c r="I44" s="69"/>
      <c r="J44" s="70">
        <v>10000</v>
      </c>
      <c r="K44" s="70">
        <v>16000</v>
      </c>
      <c r="L44" s="71">
        <v>16000</v>
      </c>
      <c r="M44" s="3"/>
      <c r="N44" s="3"/>
      <c r="O44" s="3"/>
      <c r="P44" s="3"/>
    </row>
    <row r="45" spans="1:16" ht="21.75" customHeight="1">
      <c r="A45" s="10"/>
      <c r="B45" s="66" t="s">
        <v>228</v>
      </c>
      <c r="C45" s="67"/>
      <c r="D45" s="68"/>
      <c r="E45" s="66"/>
      <c r="F45" s="67"/>
      <c r="G45" s="67"/>
      <c r="H45" s="67"/>
      <c r="I45" s="69"/>
      <c r="J45" s="70">
        <v>9000</v>
      </c>
      <c r="K45" s="70">
        <v>9000</v>
      </c>
      <c r="L45" s="71">
        <v>9000</v>
      </c>
      <c r="M45" s="3"/>
      <c r="N45" s="3"/>
      <c r="O45" s="3"/>
      <c r="P45" s="3"/>
    </row>
    <row r="46" spans="1:16" ht="21.75" customHeight="1">
      <c r="A46" s="10"/>
      <c r="B46" s="66" t="s">
        <v>220</v>
      </c>
      <c r="C46" s="67"/>
      <c r="D46" s="68"/>
      <c r="E46" s="66"/>
      <c r="F46" s="67"/>
      <c r="G46" s="67"/>
      <c r="H46" s="67"/>
      <c r="I46" s="69"/>
      <c r="J46" s="70">
        <v>121000</v>
      </c>
      <c r="K46" s="70">
        <v>121000</v>
      </c>
      <c r="L46" s="80">
        <v>121000</v>
      </c>
      <c r="M46" s="3"/>
      <c r="N46" s="3"/>
      <c r="O46" s="3"/>
      <c r="P46" s="3"/>
    </row>
    <row r="47" spans="1:16" ht="21.75" customHeight="1">
      <c r="A47" s="10"/>
      <c r="B47" s="66"/>
      <c r="C47" s="67"/>
      <c r="D47" s="68"/>
      <c r="E47" s="66"/>
      <c r="F47" s="67"/>
      <c r="G47" s="67"/>
      <c r="H47" s="67"/>
      <c r="I47" s="69" t="s">
        <v>221</v>
      </c>
      <c r="J47" s="70">
        <f>J48+J49</f>
        <v>25409.07</v>
      </c>
      <c r="K47" s="70">
        <f t="shared" ref="K47:L47" si="16">K48+K49</f>
        <v>25409.07</v>
      </c>
      <c r="L47" s="71">
        <f t="shared" si="16"/>
        <v>25409.07</v>
      </c>
      <c r="M47" s="3"/>
      <c r="N47" s="3"/>
      <c r="O47" s="3"/>
      <c r="P47" s="3"/>
    </row>
    <row r="48" spans="1:16" ht="21.75" customHeight="1">
      <c r="A48" s="10"/>
      <c r="B48" s="66" t="s">
        <v>226</v>
      </c>
      <c r="C48" s="67"/>
      <c r="D48" s="68"/>
      <c r="E48" s="66"/>
      <c r="F48" s="67"/>
      <c r="G48" s="67"/>
      <c r="H48" s="67"/>
      <c r="I48" s="69"/>
      <c r="J48" s="70">
        <v>18000</v>
      </c>
      <c r="K48" s="70">
        <v>18000</v>
      </c>
      <c r="L48" s="71">
        <v>18000</v>
      </c>
      <c r="M48" s="3"/>
      <c r="N48" s="3"/>
      <c r="O48" s="3"/>
      <c r="P48" s="3"/>
    </row>
    <row r="49" spans="1:16" ht="21.75" customHeight="1">
      <c r="A49" s="10"/>
      <c r="B49" s="66" t="s">
        <v>227</v>
      </c>
      <c r="C49" s="67"/>
      <c r="D49" s="68"/>
      <c r="E49" s="66"/>
      <c r="F49" s="67"/>
      <c r="G49" s="67"/>
      <c r="H49" s="67"/>
      <c r="I49" s="69"/>
      <c r="J49" s="70">
        <v>7409.07</v>
      </c>
      <c r="K49" s="70">
        <v>7409.07</v>
      </c>
      <c r="L49" s="71">
        <v>7409.07</v>
      </c>
      <c r="M49" s="3"/>
      <c r="N49" s="3"/>
      <c r="O49" s="3"/>
      <c r="P49" s="3"/>
    </row>
    <row r="50" spans="1:16" ht="21.75" customHeight="1">
      <c r="A50" s="10"/>
      <c r="B50" s="66"/>
      <c r="C50" s="67"/>
      <c r="D50" s="68"/>
      <c r="E50" s="66"/>
      <c r="F50" s="67"/>
      <c r="G50" s="67"/>
      <c r="H50" s="67"/>
      <c r="I50" s="69" t="s">
        <v>222</v>
      </c>
      <c r="J50" s="70">
        <f>J51+J52+J53</f>
        <v>140000</v>
      </c>
      <c r="K50" s="70">
        <f t="shared" ref="K50" si="17">K51+K52+K53</f>
        <v>106988.6</v>
      </c>
      <c r="L50" s="80">
        <f>L51+L52+L53+L54</f>
        <v>286518.59999999998</v>
      </c>
      <c r="M50" s="3"/>
      <c r="N50" s="3"/>
      <c r="O50" s="3"/>
      <c r="P50" s="3"/>
    </row>
    <row r="51" spans="1:16" ht="21.75" customHeight="1">
      <c r="A51" s="10"/>
      <c r="B51" s="66" t="s">
        <v>224</v>
      </c>
      <c r="C51" s="67"/>
      <c r="D51" s="68"/>
      <c r="E51" s="66"/>
      <c r="F51" s="67"/>
      <c r="G51" s="67"/>
      <c r="H51" s="67"/>
      <c r="I51" s="69"/>
      <c r="J51" s="70">
        <v>30000</v>
      </c>
      <c r="K51" s="70">
        <v>10000</v>
      </c>
      <c r="L51" s="71">
        <v>30000</v>
      </c>
      <c r="M51" s="3"/>
      <c r="N51" s="3"/>
      <c r="O51" s="3"/>
      <c r="P51" s="3"/>
    </row>
    <row r="52" spans="1:16" ht="21.75" customHeight="1">
      <c r="A52" s="10"/>
      <c r="B52" s="66" t="s">
        <v>223</v>
      </c>
      <c r="C52" s="67"/>
      <c r="D52" s="68"/>
      <c r="E52" s="66"/>
      <c r="F52" s="67"/>
      <c r="G52" s="67"/>
      <c r="H52" s="67"/>
      <c r="I52" s="69"/>
      <c r="J52" s="70">
        <v>100000</v>
      </c>
      <c r="K52" s="70">
        <v>96988.6</v>
      </c>
      <c r="L52" s="71">
        <v>200000</v>
      </c>
      <c r="M52" s="3"/>
      <c r="N52" s="3"/>
      <c r="O52" s="3"/>
      <c r="P52" s="3"/>
    </row>
    <row r="53" spans="1:16" ht="21.75" customHeight="1">
      <c r="A53" s="10"/>
      <c r="B53" s="81" t="s">
        <v>236</v>
      </c>
      <c r="C53" s="67"/>
      <c r="D53" s="68"/>
      <c r="E53" s="66"/>
      <c r="F53" s="67"/>
      <c r="G53" s="67"/>
      <c r="H53" s="67"/>
      <c r="I53" s="69"/>
      <c r="J53" s="120">
        <v>10000</v>
      </c>
      <c r="K53" s="120">
        <v>0</v>
      </c>
      <c r="L53" s="71">
        <v>50000</v>
      </c>
      <c r="M53" s="3"/>
      <c r="N53" s="3"/>
      <c r="O53" s="3"/>
      <c r="P53" s="3"/>
    </row>
    <row r="54" spans="1:16" ht="21.75" customHeight="1">
      <c r="A54" s="10"/>
      <c r="B54" s="81" t="s">
        <v>250</v>
      </c>
      <c r="C54" s="67"/>
      <c r="D54" s="68"/>
      <c r="E54" s="66"/>
      <c r="F54" s="67"/>
      <c r="G54" s="67"/>
      <c r="H54" s="67"/>
      <c r="I54" s="69"/>
      <c r="J54" s="121">
        <v>0</v>
      </c>
      <c r="K54" s="121">
        <v>0</v>
      </c>
      <c r="L54" s="128">
        <v>6518.6</v>
      </c>
      <c r="M54" s="3"/>
      <c r="N54" s="3"/>
      <c r="O54" s="3"/>
      <c r="P54" s="3"/>
    </row>
    <row r="55" spans="1:16" ht="21.75" customHeight="1">
      <c r="A55" s="10"/>
      <c r="B55" s="66"/>
      <c r="C55" s="67"/>
      <c r="D55" s="68"/>
      <c r="E55" s="66"/>
      <c r="F55" s="67"/>
      <c r="G55" s="67"/>
      <c r="H55" s="67"/>
      <c r="I55" s="69" t="s">
        <v>225</v>
      </c>
      <c r="J55" s="70">
        <f>J56+J57+J58+J59+J60</f>
        <v>987374.3</v>
      </c>
      <c r="K55" s="70">
        <f t="shared" ref="K55:L55" si="18">K56+K57+K58+K59+K60</f>
        <v>1104050</v>
      </c>
      <c r="L55" s="71">
        <f t="shared" si="18"/>
        <v>1139910</v>
      </c>
      <c r="M55" s="3"/>
      <c r="N55" s="3"/>
      <c r="O55" s="3"/>
      <c r="P55" s="3"/>
    </row>
    <row r="56" spans="1:16" ht="21.75" customHeight="1">
      <c r="A56" s="10"/>
      <c r="B56" s="82" t="s">
        <v>231</v>
      </c>
      <c r="C56" s="67"/>
      <c r="D56" s="68"/>
      <c r="E56" s="66"/>
      <c r="F56" s="67"/>
      <c r="G56" s="67"/>
      <c r="H56" s="67"/>
      <c r="I56" s="83"/>
      <c r="J56" s="70">
        <v>7500</v>
      </c>
      <c r="K56" s="70">
        <v>7500</v>
      </c>
      <c r="L56" s="71">
        <v>7500</v>
      </c>
      <c r="M56" s="3"/>
      <c r="N56" s="3"/>
      <c r="O56" s="3"/>
      <c r="P56" s="3"/>
    </row>
    <row r="57" spans="1:16" ht="21.75" customHeight="1">
      <c r="A57" s="10"/>
      <c r="B57" s="66" t="s">
        <v>251</v>
      </c>
      <c r="C57" s="67"/>
      <c r="D57" s="68"/>
      <c r="E57" s="66"/>
      <c r="F57" s="67"/>
      <c r="G57" s="67"/>
      <c r="H57" s="67"/>
      <c r="I57" s="69"/>
      <c r="J57" s="70">
        <v>70494.3</v>
      </c>
      <c r="K57" s="70">
        <v>150000</v>
      </c>
      <c r="L57" s="80">
        <v>150000</v>
      </c>
      <c r="M57" s="3"/>
      <c r="N57" s="3"/>
      <c r="O57" s="3"/>
      <c r="P57" s="3"/>
    </row>
    <row r="58" spans="1:16" ht="21.75" customHeight="1">
      <c r="A58" s="10"/>
      <c r="B58" s="66" t="s">
        <v>233</v>
      </c>
      <c r="C58" s="67"/>
      <c r="D58" s="68"/>
      <c r="E58" s="66"/>
      <c r="F58" s="67"/>
      <c r="G58" s="67"/>
      <c r="H58" s="67"/>
      <c r="I58" s="69"/>
      <c r="J58" s="70">
        <v>906380</v>
      </c>
      <c r="K58" s="70">
        <v>943550</v>
      </c>
      <c r="L58" s="71">
        <v>979410</v>
      </c>
      <c r="M58" s="3"/>
      <c r="N58" s="3"/>
      <c r="O58" s="3"/>
      <c r="P58" s="3"/>
    </row>
    <row r="59" spans="1:16" ht="21.75" customHeight="1">
      <c r="A59" s="10"/>
      <c r="B59" s="66" t="s">
        <v>234</v>
      </c>
      <c r="C59" s="67"/>
      <c r="D59" s="68"/>
      <c r="E59" s="66"/>
      <c r="F59" s="67"/>
      <c r="G59" s="67"/>
      <c r="H59" s="67"/>
      <c r="I59" s="69"/>
      <c r="J59" s="84">
        <v>0</v>
      </c>
      <c r="K59" s="84">
        <v>0</v>
      </c>
      <c r="L59" s="85">
        <v>0</v>
      </c>
      <c r="M59" s="3"/>
      <c r="N59" s="3"/>
      <c r="O59" s="3"/>
      <c r="P59" s="3"/>
    </row>
    <row r="60" spans="1:16" ht="21.75" customHeight="1">
      <c r="A60" s="10"/>
      <c r="B60" s="66" t="s">
        <v>235</v>
      </c>
      <c r="C60" s="67"/>
      <c r="D60" s="68"/>
      <c r="E60" s="66"/>
      <c r="F60" s="67"/>
      <c r="G60" s="67"/>
      <c r="H60" s="67"/>
      <c r="I60" s="69"/>
      <c r="J60" s="70">
        <v>3000</v>
      </c>
      <c r="K60" s="70">
        <v>3000</v>
      </c>
      <c r="L60" s="80">
        <v>3000</v>
      </c>
      <c r="M60" s="3"/>
      <c r="N60" s="3"/>
      <c r="O60" s="3"/>
      <c r="P60" s="3"/>
    </row>
    <row r="61" spans="1:16" ht="21.75" customHeight="1">
      <c r="A61" s="10"/>
      <c r="B61" s="66"/>
      <c r="C61" s="67"/>
      <c r="D61" s="68"/>
      <c r="E61" s="66"/>
      <c r="F61" s="67"/>
      <c r="G61" s="67"/>
      <c r="H61" s="67"/>
      <c r="I61" s="79" t="s">
        <v>238</v>
      </c>
      <c r="J61" s="70">
        <f>J62</f>
        <v>4000</v>
      </c>
      <c r="K61" s="70">
        <f t="shared" ref="K61:L61" si="19">K62</f>
        <v>4000</v>
      </c>
      <c r="L61" s="71">
        <f t="shared" si="19"/>
        <v>4000</v>
      </c>
      <c r="M61" s="3"/>
      <c r="N61" s="3"/>
      <c r="O61" s="3"/>
      <c r="P61" s="3"/>
    </row>
    <row r="62" spans="1:16" ht="21.75" customHeight="1">
      <c r="A62" s="10"/>
      <c r="B62" s="81" t="s">
        <v>239</v>
      </c>
      <c r="C62" s="67"/>
      <c r="D62" s="68"/>
      <c r="E62" s="66"/>
      <c r="F62" s="67"/>
      <c r="G62" s="67"/>
      <c r="H62" s="67"/>
      <c r="I62" s="69"/>
      <c r="J62" s="70">
        <v>4000</v>
      </c>
      <c r="K62" s="70">
        <v>4000</v>
      </c>
      <c r="L62" s="71">
        <v>4000</v>
      </c>
      <c r="M62" s="3"/>
      <c r="N62" s="3"/>
      <c r="O62" s="3"/>
      <c r="P62" s="3"/>
    </row>
    <row r="63" spans="1:16" ht="21.75" customHeight="1">
      <c r="A63" s="10"/>
      <c r="B63" s="73" t="s">
        <v>148</v>
      </c>
      <c r="C63" s="74"/>
      <c r="D63" s="75">
        <v>200</v>
      </c>
      <c r="E63" s="73" t="s">
        <v>3</v>
      </c>
      <c r="F63" s="74" t="s">
        <v>146</v>
      </c>
      <c r="G63" s="74" t="s">
        <v>145</v>
      </c>
      <c r="H63" s="74" t="s">
        <v>5</v>
      </c>
      <c r="I63" s="76" t="s">
        <v>147</v>
      </c>
      <c r="J63" s="77">
        <f>J64</f>
        <v>3000</v>
      </c>
      <c r="K63" s="77">
        <f>K64</f>
        <v>10000</v>
      </c>
      <c r="L63" s="78">
        <f>L64</f>
        <v>10000</v>
      </c>
      <c r="M63" s="17">
        <v>0</v>
      </c>
      <c r="N63" s="17"/>
      <c r="O63" s="17"/>
      <c r="P63" s="3"/>
    </row>
    <row r="64" spans="1:16" ht="21.75" customHeight="1">
      <c r="A64" s="10"/>
      <c r="B64" s="15" t="s">
        <v>4</v>
      </c>
      <c r="C64" s="14"/>
      <c r="D64" s="16">
        <v>200</v>
      </c>
      <c r="E64" s="15" t="s">
        <v>3</v>
      </c>
      <c r="F64" s="14" t="s">
        <v>146</v>
      </c>
      <c r="G64" s="14" t="s">
        <v>145</v>
      </c>
      <c r="H64" s="14" t="s">
        <v>1</v>
      </c>
      <c r="I64" s="13" t="s">
        <v>144</v>
      </c>
      <c r="J64" s="12">
        <v>3000</v>
      </c>
      <c r="K64" s="12">
        <v>10000</v>
      </c>
      <c r="L64" s="40">
        <v>10000</v>
      </c>
      <c r="M64" s="3">
        <v>0</v>
      </c>
      <c r="N64" s="3"/>
      <c r="O64" s="3"/>
      <c r="P64" s="3"/>
    </row>
    <row r="65" spans="1:16" ht="12.75" hidden="1" customHeight="1">
      <c r="A65" s="10"/>
      <c r="B65" s="91" t="s">
        <v>143</v>
      </c>
      <c r="C65" s="92"/>
      <c r="D65" s="93">
        <v>200</v>
      </c>
      <c r="E65" s="91" t="s">
        <v>3</v>
      </c>
      <c r="F65" s="92" t="s">
        <v>142</v>
      </c>
      <c r="G65" s="92" t="s">
        <v>5</v>
      </c>
      <c r="H65" s="92" t="s">
        <v>5</v>
      </c>
      <c r="I65" s="94" t="s">
        <v>141</v>
      </c>
      <c r="J65" s="95"/>
      <c r="K65" s="123"/>
      <c r="L65" s="129"/>
      <c r="M65" s="17">
        <v>0</v>
      </c>
      <c r="N65" s="17"/>
      <c r="O65" s="17"/>
      <c r="P65" s="3"/>
    </row>
    <row r="66" spans="1:16" ht="12.75" hidden="1" customHeight="1">
      <c r="A66" s="10"/>
      <c r="B66" s="91" t="s">
        <v>140</v>
      </c>
      <c r="C66" s="92"/>
      <c r="D66" s="93">
        <v>200</v>
      </c>
      <c r="E66" s="91" t="s">
        <v>3</v>
      </c>
      <c r="F66" s="92" t="s">
        <v>125</v>
      </c>
      <c r="G66" s="92" t="s">
        <v>5</v>
      </c>
      <c r="H66" s="92" t="s">
        <v>5</v>
      </c>
      <c r="I66" s="94" t="s">
        <v>139</v>
      </c>
      <c r="J66" s="95"/>
      <c r="K66" s="123"/>
      <c r="L66" s="129"/>
      <c r="M66" s="17">
        <v>0</v>
      </c>
      <c r="N66" s="17"/>
      <c r="O66" s="17"/>
      <c r="P66" s="3"/>
    </row>
    <row r="67" spans="1:16" ht="63.75" hidden="1" customHeight="1">
      <c r="A67" s="10"/>
      <c r="B67" s="91" t="s">
        <v>12</v>
      </c>
      <c r="C67" s="92"/>
      <c r="D67" s="93">
        <v>200</v>
      </c>
      <c r="E67" s="91" t="s">
        <v>3</v>
      </c>
      <c r="F67" s="92" t="s">
        <v>125</v>
      </c>
      <c r="G67" s="92" t="s">
        <v>11</v>
      </c>
      <c r="H67" s="92" t="s">
        <v>5</v>
      </c>
      <c r="I67" s="94" t="s">
        <v>138</v>
      </c>
      <c r="J67" s="95"/>
      <c r="K67" s="123"/>
      <c r="L67" s="129"/>
      <c r="M67" s="17">
        <v>0</v>
      </c>
      <c r="N67" s="17"/>
      <c r="O67" s="17"/>
      <c r="P67" s="3"/>
    </row>
    <row r="68" spans="1:16" ht="42.75" hidden="1" customHeight="1">
      <c r="A68" s="10"/>
      <c r="B68" s="91" t="s">
        <v>137</v>
      </c>
      <c r="C68" s="92"/>
      <c r="D68" s="93">
        <v>200</v>
      </c>
      <c r="E68" s="91" t="s">
        <v>3</v>
      </c>
      <c r="F68" s="92" t="s">
        <v>125</v>
      </c>
      <c r="G68" s="92" t="s">
        <v>136</v>
      </c>
      <c r="H68" s="92" t="s">
        <v>5</v>
      </c>
      <c r="I68" s="94" t="s">
        <v>135</v>
      </c>
      <c r="J68" s="95"/>
      <c r="K68" s="123"/>
      <c r="L68" s="129"/>
      <c r="M68" s="17">
        <v>0</v>
      </c>
      <c r="N68" s="17"/>
      <c r="O68" s="17"/>
      <c r="P68" s="3"/>
    </row>
    <row r="69" spans="1:16" ht="21.75" hidden="1" customHeight="1">
      <c r="A69" s="10"/>
      <c r="B69" s="91" t="s">
        <v>134</v>
      </c>
      <c r="C69" s="92"/>
      <c r="D69" s="93">
        <v>200</v>
      </c>
      <c r="E69" s="91" t="s">
        <v>3</v>
      </c>
      <c r="F69" s="92" t="s">
        <v>125</v>
      </c>
      <c r="G69" s="92" t="s">
        <v>133</v>
      </c>
      <c r="H69" s="92" t="s">
        <v>5</v>
      </c>
      <c r="I69" s="94" t="s">
        <v>132</v>
      </c>
      <c r="J69" s="95"/>
      <c r="K69" s="123"/>
      <c r="L69" s="129"/>
      <c r="M69" s="17">
        <v>0</v>
      </c>
      <c r="N69" s="17"/>
      <c r="O69" s="17"/>
      <c r="P69" s="3"/>
    </row>
    <row r="70" spans="1:16" ht="42.75" hidden="1" customHeight="1">
      <c r="A70" s="10"/>
      <c r="B70" s="91" t="s">
        <v>131</v>
      </c>
      <c r="C70" s="92"/>
      <c r="D70" s="93">
        <v>200</v>
      </c>
      <c r="E70" s="91" t="s">
        <v>3</v>
      </c>
      <c r="F70" s="92" t="s">
        <v>125</v>
      </c>
      <c r="G70" s="92" t="s">
        <v>124</v>
      </c>
      <c r="H70" s="92" t="s">
        <v>5</v>
      </c>
      <c r="I70" s="94" t="s">
        <v>130</v>
      </c>
      <c r="J70" s="95"/>
      <c r="K70" s="123"/>
      <c r="L70" s="129"/>
      <c r="M70" s="17">
        <v>0</v>
      </c>
      <c r="N70" s="17"/>
      <c r="O70" s="17"/>
      <c r="P70" s="3"/>
    </row>
    <row r="71" spans="1:16" ht="21.75" hidden="1" customHeight="1">
      <c r="A71" s="10"/>
      <c r="B71" s="96" t="s">
        <v>129</v>
      </c>
      <c r="C71" s="97"/>
      <c r="D71" s="98">
        <v>200</v>
      </c>
      <c r="E71" s="96" t="s">
        <v>3</v>
      </c>
      <c r="F71" s="97" t="s">
        <v>125</v>
      </c>
      <c r="G71" s="97" t="s">
        <v>124</v>
      </c>
      <c r="H71" s="97" t="s">
        <v>128</v>
      </c>
      <c r="I71" s="99" t="s">
        <v>127</v>
      </c>
      <c r="J71" s="57"/>
      <c r="K71" s="58"/>
      <c r="L71" s="62"/>
      <c r="M71" s="3">
        <v>0</v>
      </c>
      <c r="N71" s="3"/>
      <c r="O71" s="3"/>
      <c r="P71" s="3"/>
    </row>
    <row r="72" spans="1:16" ht="32.25" hidden="1" customHeight="1">
      <c r="A72" s="10"/>
      <c r="B72" s="96" t="s">
        <v>126</v>
      </c>
      <c r="C72" s="97"/>
      <c r="D72" s="98">
        <v>200</v>
      </c>
      <c r="E72" s="96" t="s">
        <v>3</v>
      </c>
      <c r="F72" s="97" t="s">
        <v>125</v>
      </c>
      <c r="G72" s="97" t="s">
        <v>124</v>
      </c>
      <c r="H72" s="97" t="s">
        <v>123</v>
      </c>
      <c r="I72" s="99" t="s">
        <v>122</v>
      </c>
      <c r="J72" s="57"/>
      <c r="K72" s="58"/>
      <c r="L72" s="62"/>
      <c r="M72" s="3">
        <v>0</v>
      </c>
      <c r="N72" s="3"/>
      <c r="O72" s="3"/>
      <c r="P72" s="3"/>
    </row>
    <row r="73" spans="1:16" ht="21.75" customHeight="1">
      <c r="A73" s="10"/>
      <c r="B73" s="52" t="s">
        <v>121</v>
      </c>
      <c r="C73" s="53"/>
      <c r="D73" s="54">
        <v>200</v>
      </c>
      <c r="E73" s="52" t="s">
        <v>3</v>
      </c>
      <c r="F73" s="53" t="s">
        <v>120</v>
      </c>
      <c r="G73" s="53" t="s">
        <v>5</v>
      </c>
      <c r="H73" s="53" t="s">
        <v>5</v>
      </c>
      <c r="I73" s="55" t="s">
        <v>119</v>
      </c>
      <c r="J73" s="56">
        <f>J74</f>
        <v>6500</v>
      </c>
      <c r="K73" s="56">
        <f t="shared" ref="K73:L73" si="20">K74</f>
        <v>24310</v>
      </c>
      <c r="L73" s="105">
        <f t="shared" si="20"/>
        <v>24310</v>
      </c>
      <c r="M73" s="17">
        <v>0</v>
      </c>
      <c r="N73" s="17"/>
      <c r="O73" s="17"/>
      <c r="P73" s="3"/>
    </row>
    <row r="74" spans="1:16" ht="32.25" customHeight="1">
      <c r="A74" s="10"/>
      <c r="B74" s="73" t="s">
        <v>118</v>
      </c>
      <c r="C74" s="74"/>
      <c r="D74" s="75">
        <v>200</v>
      </c>
      <c r="E74" s="73" t="s">
        <v>3</v>
      </c>
      <c r="F74" s="74" t="s">
        <v>105</v>
      </c>
      <c r="G74" s="74" t="s">
        <v>5</v>
      </c>
      <c r="H74" s="74" t="s">
        <v>5</v>
      </c>
      <c r="I74" s="76" t="s">
        <v>117</v>
      </c>
      <c r="J74" s="77">
        <f>J75</f>
        <v>6500</v>
      </c>
      <c r="K74" s="77">
        <f t="shared" ref="K74:L74" si="21">K75</f>
        <v>24310</v>
      </c>
      <c r="L74" s="78">
        <f t="shared" si="21"/>
        <v>24310</v>
      </c>
      <c r="M74" s="17">
        <v>0</v>
      </c>
      <c r="N74" s="17"/>
      <c r="O74" s="17"/>
      <c r="P74" s="3"/>
    </row>
    <row r="75" spans="1:16" ht="32.25" customHeight="1">
      <c r="A75" s="10"/>
      <c r="B75" s="73" t="s">
        <v>116</v>
      </c>
      <c r="C75" s="74"/>
      <c r="D75" s="75">
        <v>200</v>
      </c>
      <c r="E75" s="73" t="s">
        <v>3</v>
      </c>
      <c r="F75" s="74" t="s">
        <v>105</v>
      </c>
      <c r="G75" s="74" t="s">
        <v>115</v>
      </c>
      <c r="H75" s="74" t="s">
        <v>5</v>
      </c>
      <c r="I75" s="76" t="s">
        <v>114</v>
      </c>
      <c r="J75" s="77">
        <f>J76+J77+J78</f>
        <v>6500</v>
      </c>
      <c r="K75" s="77">
        <f t="shared" ref="K75:L75" si="22">K76+K77+K78</f>
        <v>24310</v>
      </c>
      <c r="L75" s="78">
        <f t="shared" si="22"/>
        <v>24310</v>
      </c>
      <c r="M75" s="17">
        <v>0</v>
      </c>
      <c r="N75" s="17"/>
      <c r="O75" s="17"/>
      <c r="P75" s="3"/>
    </row>
    <row r="76" spans="1:16" ht="21.75" customHeight="1">
      <c r="A76" s="10"/>
      <c r="B76" s="73" t="s">
        <v>113</v>
      </c>
      <c r="C76" s="74"/>
      <c r="D76" s="75">
        <v>200</v>
      </c>
      <c r="E76" s="73" t="s">
        <v>3</v>
      </c>
      <c r="F76" s="74" t="s">
        <v>105</v>
      </c>
      <c r="G76" s="74" t="s">
        <v>111</v>
      </c>
      <c r="H76" s="74" t="s">
        <v>5</v>
      </c>
      <c r="I76" s="76" t="s">
        <v>112</v>
      </c>
      <c r="J76" s="77">
        <v>1000</v>
      </c>
      <c r="K76" s="77">
        <v>1000</v>
      </c>
      <c r="L76" s="78">
        <v>1000</v>
      </c>
      <c r="M76" s="17">
        <v>0</v>
      </c>
      <c r="N76" s="17"/>
      <c r="O76" s="17"/>
      <c r="P76" s="3"/>
    </row>
    <row r="77" spans="1:16" ht="21.75" customHeight="1">
      <c r="A77" s="10"/>
      <c r="B77" s="73" t="s">
        <v>110</v>
      </c>
      <c r="C77" s="74"/>
      <c r="D77" s="75">
        <v>200</v>
      </c>
      <c r="E77" s="73" t="s">
        <v>3</v>
      </c>
      <c r="F77" s="74" t="s">
        <v>105</v>
      </c>
      <c r="G77" s="74" t="s">
        <v>108</v>
      </c>
      <c r="H77" s="74" t="s">
        <v>5</v>
      </c>
      <c r="I77" s="76" t="s">
        <v>109</v>
      </c>
      <c r="J77" s="77">
        <v>5000</v>
      </c>
      <c r="K77" s="77">
        <v>22810</v>
      </c>
      <c r="L77" s="78">
        <v>22810</v>
      </c>
      <c r="M77" s="17">
        <v>0</v>
      </c>
      <c r="N77" s="17"/>
      <c r="O77" s="17"/>
      <c r="P77" s="3"/>
    </row>
    <row r="78" spans="1:16" ht="21.75" customHeight="1">
      <c r="A78" s="10"/>
      <c r="B78" s="73" t="s">
        <v>107</v>
      </c>
      <c r="C78" s="74"/>
      <c r="D78" s="75">
        <v>200</v>
      </c>
      <c r="E78" s="73" t="s">
        <v>3</v>
      </c>
      <c r="F78" s="74" t="s">
        <v>105</v>
      </c>
      <c r="G78" s="74" t="s">
        <v>104</v>
      </c>
      <c r="H78" s="74" t="s">
        <v>5</v>
      </c>
      <c r="I78" s="76" t="s">
        <v>106</v>
      </c>
      <c r="J78" s="77">
        <v>500</v>
      </c>
      <c r="K78" s="77">
        <v>500</v>
      </c>
      <c r="L78" s="104">
        <v>500</v>
      </c>
      <c r="M78" s="17">
        <v>0</v>
      </c>
      <c r="N78" s="17"/>
      <c r="O78" s="17"/>
      <c r="P78" s="3"/>
    </row>
    <row r="79" spans="1:16" ht="12.75" customHeight="1">
      <c r="A79" s="10"/>
      <c r="B79" s="52" t="s">
        <v>103</v>
      </c>
      <c r="C79" s="53"/>
      <c r="D79" s="54">
        <v>200</v>
      </c>
      <c r="E79" s="52" t="s">
        <v>3</v>
      </c>
      <c r="F79" s="53" t="s">
        <v>102</v>
      </c>
      <c r="G79" s="53" t="s">
        <v>5</v>
      </c>
      <c r="H79" s="53" t="s">
        <v>5</v>
      </c>
      <c r="I79" s="55" t="s">
        <v>101</v>
      </c>
      <c r="J79" s="56">
        <f>J80+J82</f>
        <v>955000</v>
      </c>
      <c r="K79" s="56">
        <f t="shared" ref="K79:L79" si="23">K80+K82</f>
        <v>1000000</v>
      </c>
      <c r="L79" s="105">
        <f t="shared" si="23"/>
        <v>1000000</v>
      </c>
      <c r="M79" s="17">
        <v>0</v>
      </c>
      <c r="N79" s="17"/>
      <c r="O79" s="17"/>
      <c r="P79" s="3"/>
    </row>
    <row r="80" spans="1:16" ht="12.75" customHeight="1">
      <c r="A80" s="10"/>
      <c r="B80" s="73" t="s">
        <v>100</v>
      </c>
      <c r="C80" s="74"/>
      <c r="D80" s="75">
        <v>200</v>
      </c>
      <c r="E80" s="73" t="s">
        <v>3</v>
      </c>
      <c r="F80" s="74" t="s">
        <v>98</v>
      </c>
      <c r="G80" s="74" t="s">
        <v>5</v>
      </c>
      <c r="H80" s="74" t="s">
        <v>5</v>
      </c>
      <c r="I80" s="76" t="s">
        <v>99</v>
      </c>
      <c r="J80" s="77">
        <v>950000</v>
      </c>
      <c r="K80" s="77">
        <v>950000</v>
      </c>
      <c r="L80" s="78">
        <v>950000</v>
      </c>
      <c r="M80" s="17">
        <v>0</v>
      </c>
      <c r="N80" s="17"/>
      <c r="O80" s="17"/>
      <c r="P80" s="3"/>
    </row>
    <row r="81" spans="1:16" ht="21.75" customHeight="1">
      <c r="A81" s="10"/>
      <c r="B81" s="15" t="s">
        <v>4</v>
      </c>
      <c r="C81" s="14"/>
      <c r="D81" s="16">
        <v>200</v>
      </c>
      <c r="E81" s="15" t="s">
        <v>3</v>
      </c>
      <c r="F81" s="14" t="s">
        <v>98</v>
      </c>
      <c r="G81" s="14" t="s">
        <v>97</v>
      </c>
      <c r="H81" s="14" t="s">
        <v>1</v>
      </c>
      <c r="I81" s="13" t="s">
        <v>96</v>
      </c>
      <c r="J81" s="12">
        <v>950000</v>
      </c>
      <c r="K81" s="12">
        <v>950000</v>
      </c>
      <c r="L81" s="40">
        <v>950000</v>
      </c>
      <c r="M81" s="3">
        <v>0</v>
      </c>
      <c r="N81" s="3"/>
      <c r="O81" s="3"/>
      <c r="P81" s="3"/>
    </row>
    <row r="82" spans="1:16" ht="12.75" customHeight="1">
      <c r="A82" s="10"/>
      <c r="B82" s="73" t="s">
        <v>95</v>
      </c>
      <c r="C82" s="74"/>
      <c r="D82" s="75">
        <v>200</v>
      </c>
      <c r="E82" s="73" t="s">
        <v>3</v>
      </c>
      <c r="F82" s="74" t="s">
        <v>90</v>
      </c>
      <c r="G82" s="74" t="s">
        <v>5</v>
      </c>
      <c r="H82" s="74" t="s">
        <v>5</v>
      </c>
      <c r="I82" s="76" t="s">
        <v>94</v>
      </c>
      <c r="J82" s="77">
        <f>J83</f>
        <v>5000</v>
      </c>
      <c r="K82" s="77">
        <f t="shared" ref="K82:L82" si="24">K83</f>
        <v>50000</v>
      </c>
      <c r="L82" s="78">
        <f t="shared" si="24"/>
        <v>50000</v>
      </c>
      <c r="M82" s="17">
        <v>0</v>
      </c>
      <c r="N82" s="17"/>
      <c r="O82" s="17"/>
      <c r="P82" s="3"/>
    </row>
    <row r="83" spans="1:16" ht="12.75" customHeight="1">
      <c r="A83" s="10"/>
      <c r="B83" s="73" t="s">
        <v>91</v>
      </c>
      <c r="C83" s="74"/>
      <c r="D83" s="75">
        <v>200</v>
      </c>
      <c r="E83" s="73" t="s">
        <v>3</v>
      </c>
      <c r="F83" s="74" t="s">
        <v>90</v>
      </c>
      <c r="G83" s="74" t="s">
        <v>92</v>
      </c>
      <c r="H83" s="74" t="s">
        <v>5</v>
      </c>
      <c r="I83" s="76" t="s">
        <v>93</v>
      </c>
      <c r="J83" s="77">
        <v>5000</v>
      </c>
      <c r="K83" s="77">
        <v>50000</v>
      </c>
      <c r="L83" s="78">
        <v>50000</v>
      </c>
      <c r="M83" s="17">
        <v>0</v>
      </c>
      <c r="N83" s="17"/>
      <c r="O83" s="17"/>
      <c r="P83" s="3"/>
    </row>
    <row r="84" spans="1:16" ht="12.75" customHeight="1">
      <c r="A84" s="10"/>
      <c r="B84" s="52" t="s">
        <v>89</v>
      </c>
      <c r="C84" s="53"/>
      <c r="D84" s="54">
        <v>200</v>
      </c>
      <c r="E84" s="52" t="s">
        <v>3</v>
      </c>
      <c r="F84" s="53" t="s">
        <v>88</v>
      </c>
      <c r="G84" s="53" t="s">
        <v>5</v>
      </c>
      <c r="H84" s="53" t="s">
        <v>5</v>
      </c>
      <c r="I84" s="55" t="s">
        <v>87</v>
      </c>
      <c r="J84" s="56">
        <f>J86+J88</f>
        <v>107274.78</v>
      </c>
      <c r="K84" s="56">
        <f t="shared" ref="K84:L84" si="25">K86+K88</f>
        <v>183780.47999999998</v>
      </c>
      <c r="L84" s="56">
        <f t="shared" si="25"/>
        <v>183780.47999999998</v>
      </c>
      <c r="M84" s="17">
        <v>0</v>
      </c>
      <c r="N84" s="17"/>
      <c r="O84" s="17"/>
      <c r="P84" s="3"/>
    </row>
    <row r="85" spans="1:16" ht="12.75" customHeight="1">
      <c r="A85" s="10"/>
      <c r="B85" s="73" t="s">
        <v>86</v>
      </c>
      <c r="C85" s="74"/>
      <c r="D85" s="75">
        <v>200</v>
      </c>
      <c r="E85" s="73" t="s">
        <v>3</v>
      </c>
      <c r="F85" s="74" t="s">
        <v>84</v>
      </c>
      <c r="G85" s="74" t="s">
        <v>5</v>
      </c>
      <c r="H85" s="74" t="s">
        <v>5</v>
      </c>
      <c r="I85" s="76" t="s">
        <v>85</v>
      </c>
      <c r="J85" s="77">
        <f>J86</f>
        <v>30769.079999999998</v>
      </c>
      <c r="K85" s="77">
        <f t="shared" ref="K85:L85" si="26">K86+K87</f>
        <v>183780.47999999998</v>
      </c>
      <c r="L85" s="77">
        <f t="shared" si="26"/>
        <v>183780.47999999998</v>
      </c>
      <c r="M85" s="17">
        <v>0</v>
      </c>
      <c r="N85" s="17"/>
      <c r="O85" s="17"/>
      <c r="P85" s="3"/>
    </row>
    <row r="86" spans="1:16" ht="19.5" customHeight="1">
      <c r="A86" s="10"/>
      <c r="B86" s="64" t="s">
        <v>240</v>
      </c>
      <c r="C86" s="14"/>
      <c r="D86" s="16">
        <v>200</v>
      </c>
      <c r="E86" s="15" t="s">
        <v>3</v>
      </c>
      <c r="F86" s="14" t="s">
        <v>84</v>
      </c>
      <c r="G86" s="14" t="s">
        <v>83</v>
      </c>
      <c r="H86" s="14" t="s">
        <v>1</v>
      </c>
      <c r="I86" s="13" t="s">
        <v>82</v>
      </c>
      <c r="J86" s="12">
        <f>19585.44+11183.64</f>
        <v>30769.079999999998</v>
      </c>
      <c r="K86" s="12">
        <f t="shared" ref="K86:L86" si="27">19585.44+11183.64</f>
        <v>30769.079999999998</v>
      </c>
      <c r="L86" s="40">
        <f t="shared" si="27"/>
        <v>30769.079999999998</v>
      </c>
      <c r="M86" s="3">
        <v>0</v>
      </c>
      <c r="N86" s="3"/>
      <c r="O86" s="3"/>
      <c r="P86" s="3"/>
    </row>
    <row r="87" spans="1:16" ht="20.25" customHeight="1">
      <c r="A87" s="10"/>
      <c r="B87" s="15" t="s">
        <v>254</v>
      </c>
      <c r="C87" s="14"/>
      <c r="D87" s="16"/>
      <c r="E87" s="15"/>
      <c r="F87" s="14"/>
      <c r="G87" s="14"/>
      <c r="H87" s="14"/>
      <c r="I87" s="13"/>
      <c r="J87" s="12">
        <f>J88</f>
        <v>76505.7</v>
      </c>
      <c r="K87" s="12">
        <f t="shared" ref="K87:L87" si="28">K88</f>
        <v>153011.4</v>
      </c>
      <c r="L87" s="12">
        <f t="shared" si="28"/>
        <v>153011.4</v>
      </c>
      <c r="M87" s="3"/>
      <c r="N87" s="3"/>
      <c r="O87" s="3"/>
      <c r="P87" s="3"/>
    </row>
    <row r="88" spans="1:16" ht="29.25" customHeight="1">
      <c r="A88" s="10"/>
      <c r="B88" s="73" t="s">
        <v>253</v>
      </c>
      <c r="C88" s="74"/>
      <c r="D88" s="75">
        <v>200</v>
      </c>
      <c r="E88" s="73" t="s">
        <v>3</v>
      </c>
      <c r="F88" s="74" t="s">
        <v>81</v>
      </c>
      <c r="G88" s="74" t="s">
        <v>5</v>
      </c>
      <c r="H88" s="74" t="s">
        <v>5</v>
      </c>
      <c r="I88" s="103" t="s">
        <v>252</v>
      </c>
      <c r="J88" s="12">
        <f>153011.4/2</f>
        <v>76505.7</v>
      </c>
      <c r="K88" s="12">
        <v>153011.4</v>
      </c>
      <c r="L88" s="12">
        <v>153011.4</v>
      </c>
      <c r="M88" s="17">
        <v>0</v>
      </c>
      <c r="N88" s="17"/>
      <c r="O88" s="17"/>
      <c r="P88" s="3"/>
    </row>
    <row r="89" spans="1:16" ht="12.75" customHeight="1">
      <c r="A89" s="10"/>
      <c r="B89" s="52" t="s">
        <v>80</v>
      </c>
      <c r="C89" s="53"/>
      <c r="D89" s="54">
        <v>200</v>
      </c>
      <c r="E89" s="52" t="s">
        <v>3</v>
      </c>
      <c r="F89" s="53" t="s">
        <v>61</v>
      </c>
      <c r="G89" s="53" t="s">
        <v>5</v>
      </c>
      <c r="H89" s="53" t="s">
        <v>5</v>
      </c>
      <c r="I89" s="55" t="s">
        <v>79</v>
      </c>
      <c r="J89" s="56">
        <f>J93</f>
        <v>20000</v>
      </c>
      <c r="K89" s="56">
        <f t="shared" ref="K89:L89" si="29">K93</f>
        <v>40000</v>
      </c>
      <c r="L89" s="105">
        <f t="shared" si="29"/>
        <v>40000</v>
      </c>
      <c r="M89" s="17">
        <v>0</v>
      </c>
      <c r="N89" s="17"/>
      <c r="O89" s="17"/>
      <c r="P89" s="3"/>
    </row>
    <row r="90" spans="1:16" ht="63.75" hidden="1" customHeight="1">
      <c r="A90" s="10"/>
      <c r="B90" s="21" t="s">
        <v>12</v>
      </c>
      <c r="C90" s="20"/>
      <c r="D90" s="22">
        <v>200</v>
      </c>
      <c r="E90" s="21" t="s">
        <v>3</v>
      </c>
      <c r="F90" s="20" t="s">
        <v>61</v>
      </c>
      <c r="G90" s="20" t="s">
        <v>11</v>
      </c>
      <c r="H90" s="20" t="s">
        <v>5</v>
      </c>
      <c r="I90" s="19" t="s">
        <v>78</v>
      </c>
      <c r="J90" s="18">
        <v>292317.43</v>
      </c>
      <c r="K90" s="122">
        <v>185317.68</v>
      </c>
      <c r="L90" s="72">
        <v>106999.75</v>
      </c>
      <c r="M90" s="17">
        <v>0</v>
      </c>
      <c r="N90" s="17"/>
      <c r="O90" s="17"/>
      <c r="P90" s="3"/>
    </row>
    <row r="91" spans="1:16" ht="42.75" hidden="1" customHeight="1">
      <c r="A91" s="10"/>
      <c r="B91" s="21" t="s">
        <v>77</v>
      </c>
      <c r="C91" s="20"/>
      <c r="D91" s="22">
        <v>200</v>
      </c>
      <c r="E91" s="21" t="s">
        <v>3</v>
      </c>
      <c r="F91" s="20" t="s">
        <v>61</v>
      </c>
      <c r="G91" s="20" t="s">
        <v>76</v>
      </c>
      <c r="H91" s="20" t="s">
        <v>5</v>
      </c>
      <c r="I91" s="19" t="s">
        <v>75</v>
      </c>
      <c r="J91" s="18">
        <v>292317.43</v>
      </c>
      <c r="K91" s="122">
        <v>185317.68</v>
      </c>
      <c r="L91" s="72">
        <v>106999.75</v>
      </c>
      <c r="M91" s="17">
        <v>0</v>
      </c>
      <c r="N91" s="17"/>
      <c r="O91" s="17"/>
      <c r="P91" s="3"/>
    </row>
    <row r="92" spans="1:16" ht="12.75" hidden="1" customHeight="1">
      <c r="A92" s="10"/>
      <c r="B92" s="21" t="s">
        <v>74</v>
      </c>
      <c r="C92" s="20"/>
      <c r="D92" s="22">
        <v>200</v>
      </c>
      <c r="E92" s="21" t="s">
        <v>3</v>
      </c>
      <c r="F92" s="20" t="s">
        <v>61</v>
      </c>
      <c r="G92" s="20" t="s">
        <v>73</v>
      </c>
      <c r="H92" s="20" t="s">
        <v>5</v>
      </c>
      <c r="I92" s="19" t="s">
        <v>72</v>
      </c>
      <c r="J92" s="18">
        <v>292317.43</v>
      </c>
      <c r="K92" s="122">
        <v>185317.68</v>
      </c>
      <c r="L92" s="72">
        <v>106999.75</v>
      </c>
      <c r="M92" s="17">
        <v>0</v>
      </c>
      <c r="N92" s="17"/>
      <c r="O92" s="17"/>
      <c r="P92" s="3"/>
    </row>
    <row r="93" spans="1:16" ht="12.75" customHeight="1">
      <c r="A93" s="10"/>
      <c r="B93" s="73" t="s">
        <v>71</v>
      </c>
      <c r="C93" s="74"/>
      <c r="D93" s="75">
        <v>200</v>
      </c>
      <c r="E93" s="73" t="s">
        <v>3</v>
      </c>
      <c r="F93" s="74" t="s">
        <v>61</v>
      </c>
      <c r="G93" s="74" t="s">
        <v>69</v>
      </c>
      <c r="H93" s="74" t="s">
        <v>5</v>
      </c>
      <c r="I93" s="76" t="s">
        <v>70</v>
      </c>
      <c r="J93" s="77">
        <f>J94</f>
        <v>20000</v>
      </c>
      <c r="K93" s="77">
        <f t="shared" ref="K93:L93" si="30">K94</f>
        <v>40000</v>
      </c>
      <c r="L93" s="78">
        <f t="shared" si="30"/>
        <v>40000</v>
      </c>
      <c r="M93" s="17">
        <v>0</v>
      </c>
      <c r="N93" s="17"/>
      <c r="O93" s="17"/>
      <c r="P93" s="3"/>
    </row>
    <row r="94" spans="1:16" ht="21.75" customHeight="1">
      <c r="A94" s="10"/>
      <c r="B94" s="15" t="s">
        <v>251</v>
      </c>
      <c r="C94" s="14"/>
      <c r="D94" s="16">
        <v>200</v>
      </c>
      <c r="E94" s="15" t="s">
        <v>3</v>
      </c>
      <c r="F94" s="14" t="s">
        <v>61</v>
      </c>
      <c r="G94" s="14" t="s">
        <v>69</v>
      </c>
      <c r="H94" s="14" t="s">
        <v>1</v>
      </c>
      <c r="I94" s="13" t="s">
        <v>68</v>
      </c>
      <c r="J94" s="12">
        <v>20000</v>
      </c>
      <c r="K94" s="12">
        <v>40000</v>
      </c>
      <c r="L94" s="40">
        <v>40000</v>
      </c>
      <c r="M94" s="3">
        <v>0</v>
      </c>
      <c r="N94" s="3"/>
      <c r="O94" s="3"/>
      <c r="P94" s="3"/>
    </row>
    <row r="95" spans="1:16" ht="12.75" hidden="1" customHeight="1">
      <c r="A95" s="10"/>
      <c r="B95" s="21" t="s">
        <v>67</v>
      </c>
      <c r="C95" s="20"/>
      <c r="D95" s="22">
        <v>200</v>
      </c>
      <c r="E95" s="21" t="s">
        <v>3</v>
      </c>
      <c r="F95" s="20" t="s">
        <v>61</v>
      </c>
      <c r="G95" s="20" t="s">
        <v>65</v>
      </c>
      <c r="H95" s="20" t="s">
        <v>5</v>
      </c>
      <c r="I95" s="19" t="s">
        <v>66</v>
      </c>
      <c r="J95" s="18">
        <v>367.88</v>
      </c>
      <c r="K95" s="122">
        <v>0</v>
      </c>
      <c r="L95" s="72">
        <v>367.88</v>
      </c>
      <c r="M95" s="17">
        <v>0</v>
      </c>
      <c r="N95" s="17"/>
      <c r="O95" s="17"/>
      <c r="P95" s="3"/>
    </row>
    <row r="96" spans="1:16" ht="21.75" hidden="1" customHeight="1">
      <c r="A96" s="10"/>
      <c r="B96" s="15" t="s">
        <v>4</v>
      </c>
      <c r="C96" s="14"/>
      <c r="D96" s="16">
        <v>200</v>
      </c>
      <c r="E96" s="15" t="s">
        <v>3</v>
      </c>
      <c r="F96" s="14" t="s">
        <v>61</v>
      </c>
      <c r="G96" s="14" t="s">
        <v>65</v>
      </c>
      <c r="H96" s="14" t="s">
        <v>1</v>
      </c>
      <c r="I96" s="13" t="s">
        <v>64</v>
      </c>
      <c r="J96" s="12">
        <v>367.88</v>
      </c>
      <c r="K96" s="124">
        <v>0</v>
      </c>
      <c r="L96" s="39">
        <v>367.88</v>
      </c>
      <c r="M96" s="3">
        <v>0</v>
      </c>
      <c r="N96" s="3"/>
      <c r="O96" s="3"/>
      <c r="P96" s="3"/>
    </row>
    <row r="97" spans="1:16" ht="12.75" hidden="1" customHeight="1">
      <c r="A97" s="10"/>
      <c r="B97" s="21" t="s">
        <v>63</v>
      </c>
      <c r="C97" s="20"/>
      <c r="D97" s="22">
        <v>200</v>
      </c>
      <c r="E97" s="21" t="s">
        <v>3</v>
      </c>
      <c r="F97" s="20" t="s">
        <v>61</v>
      </c>
      <c r="G97" s="20" t="s">
        <v>60</v>
      </c>
      <c r="H97" s="20" t="s">
        <v>5</v>
      </c>
      <c r="I97" s="19" t="s">
        <v>62</v>
      </c>
      <c r="J97" s="18">
        <v>126390.61</v>
      </c>
      <c r="K97" s="122">
        <v>81390.61</v>
      </c>
      <c r="L97" s="72">
        <v>45000</v>
      </c>
      <c r="M97" s="17">
        <v>0</v>
      </c>
      <c r="N97" s="17"/>
      <c r="O97" s="17"/>
      <c r="P97" s="3"/>
    </row>
    <row r="98" spans="1:16" ht="21.75" hidden="1" customHeight="1">
      <c r="A98" s="10"/>
      <c r="B98" s="15" t="s">
        <v>4</v>
      </c>
      <c r="C98" s="14"/>
      <c r="D98" s="16">
        <v>200</v>
      </c>
      <c r="E98" s="15" t="s">
        <v>3</v>
      </c>
      <c r="F98" s="14" t="s">
        <v>61</v>
      </c>
      <c r="G98" s="14" t="s">
        <v>60</v>
      </c>
      <c r="H98" s="14" t="s">
        <v>1</v>
      </c>
      <c r="I98" s="13" t="s">
        <v>59</v>
      </c>
      <c r="J98" s="12">
        <v>126390.61</v>
      </c>
      <c r="K98" s="124">
        <v>81390.61</v>
      </c>
      <c r="L98" s="39">
        <v>45000</v>
      </c>
      <c r="M98" s="3">
        <v>0</v>
      </c>
      <c r="N98" s="3"/>
      <c r="O98" s="3"/>
      <c r="P98" s="3"/>
    </row>
    <row r="99" spans="1:16" ht="12.75" customHeight="1">
      <c r="A99" s="10"/>
      <c r="B99" s="52" t="s">
        <v>58</v>
      </c>
      <c r="C99" s="53"/>
      <c r="D99" s="54">
        <v>200</v>
      </c>
      <c r="E99" s="52" t="s">
        <v>3</v>
      </c>
      <c r="F99" s="53" t="s">
        <v>57</v>
      </c>
      <c r="G99" s="53" t="s">
        <v>5</v>
      </c>
      <c r="H99" s="53" t="s">
        <v>5</v>
      </c>
      <c r="I99" s="55" t="s">
        <v>56</v>
      </c>
      <c r="J99" s="56">
        <f>J106</f>
        <v>163930</v>
      </c>
      <c r="K99" s="56">
        <f t="shared" ref="K99:L99" si="31">K106</f>
        <v>169930</v>
      </c>
      <c r="L99" s="105">
        <f t="shared" si="31"/>
        <v>175720</v>
      </c>
      <c r="M99" s="17">
        <v>0</v>
      </c>
      <c r="N99" s="17"/>
      <c r="O99" s="17"/>
      <c r="P99" s="3"/>
    </row>
    <row r="100" spans="1:16" ht="12.75" hidden="1" customHeight="1">
      <c r="A100" s="10"/>
      <c r="B100" s="21" t="s">
        <v>55</v>
      </c>
      <c r="C100" s="20"/>
      <c r="D100" s="22">
        <v>200</v>
      </c>
      <c r="E100" s="21" t="s">
        <v>3</v>
      </c>
      <c r="F100" s="20" t="s">
        <v>42</v>
      </c>
      <c r="G100" s="20" t="s">
        <v>5</v>
      </c>
      <c r="H100" s="20" t="s">
        <v>5</v>
      </c>
      <c r="I100" s="19" t="s">
        <v>54</v>
      </c>
      <c r="J100" s="18"/>
      <c r="K100" s="122"/>
      <c r="L100" s="72"/>
      <c r="M100" s="17">
        <v>0</v>
      </c>
      <c r="N100" s="17"/>
      <c r="O100" s="17"/>
      <c r="P100" s="3"/>
    </row>
    <row r="101" spans="1:16" ht="63.75" hidden="1" customHeight="1">
      <c r="A101" s="10"/>
      <c r="B101" s="21" t="s">
        <v>12</v>
      </c>
      <c r="C101" s="20"/>
      <c r="D101" s="22">
        <v>200</v>
      </c>
      <c r="E101" s="21" t="s">
        <v>3</v>
      </c>
      <c r="F101" s="20" t="s">
        <v>42</v>
      </c>
      <c r="G101" s="20" t="s">
        <v>11</v>
      </c>
      <c r="H101" s="20" t="s">
        <v>5</v>
      </c>
      <c r="I101" s="19" t="s">
        <v>53</v>
      </c>
      <c r="J101" s="18"/>
      <c r="K101" s="122"/>
      <c r="L101" s="72"/>
      <c r="M101" s="17">
        <v>0</v>
      </c>
      <c r="N101" s="17"/>
      <c r="O101" s="17"/>
      <c r="P101" s="3"/>
    </row>
    <row r="102" spans="1:16" ht="53.25" hidden="1" customHeight="1">
      <c r="A102" s="10"/>
      <c r="B102" s="21" t="s">
        <v>10</v>
      </c>
      <c r="C102" s="20"/>
      <c r="D102" s="22">
        <v>200</v>
      </c>
      <c r="E102" s="21" t="s">
        <v>3</v>
      </c>
      <c r="F102" s="20" t="s">
        <v>42</v>
      </c>
      <c r="G102" s="20" t="s">
        <v>9</v>
      </c>
      <c r="H102" s="20" t="s">
        <v>5</v>
      </c>
      <c r="I102" s="19" t="s">
        <v>52</v>
      </c>
      <c r="J102" s="18"/>
      <c r="K102" s="122"/>
      <c r="L102" s="72"/>
      <c r="M102" s="17">
        <v>0</v>
      </c>
      <c r="N102" s="17"/>
      <c r="O102" s="17"/>
      <c r="P102" s="3"/>
    </row>
    <row r="103" spans="1:16" ht="21.75" hidden="1" customHeight="1">
      <c r="A103" s="10"/>
      <c r="B103" s="21" t="s">
        <v>51</v>
      </c>
      <c r="C103" s="20"/>
      <c r="D103" s="22">
        <v>200</v>
      </c>
      <c r="E103" s="21" t="s">
        <v>3</v>
      </c>
      <c r="F103" s="20" t="s">
        <v>42</v>
      </c>
      <c r="G103" s="20" t="s">
        <v>50</v>
      </c>
      <c r="H103" s="20" t="s">
        <v>5</v>
      </c>
      <c r="I103" s="19" t="s">
        <v>49</v>
      </c>
      <c r="J103" s="18"/>
      <c r="K103" s="122"/>
      <c r="L103" s="72"/>
      <c r="M103" s="17">
        <v>0</v>
      </c>
      <c r="N103" s="17"/>
      <c r="O103" s="17"/>
      <c r="P103" s="3"/>
    </row>
    <row r="104" spans="1:16" ht="21.75" hidden="1" customHeight="1">
      <c r="A104" s="10"/>
      <c r="B104" s="21" t="s">
        <v>45</v>
      </c>
      <c r="C104" s="20"/>
      <c r="D104" s="22">
        <v>200</v>
      </c>
      <c r="E104" s="21" t="s">
        <v>3</v>
      </c>
      <c r="F104" s="20" t="s">
        <v>42</v>
      </c>
      <c r="G104" s="20" t="s">
        <v>47</v>
      </c>
      <c r="H104" s="20" t="s">
        <v>5</v>
      </c>
      <c r="I104" s="19" t="s">
        <v>48</v>
      </c>
      <c r="J104" s="18"/>
      <c r="K104" s="122"/>
      <c r="L104" s="72"/>
      <c r="M104" s="17">
        <v>0</v>
      </c>
      <c r="N104" s="17"/>
      <c r="O104" s="17"/>
      <c r="P104" s="3"/>
    </row>
    <row r="105" spans="1:16" ht="21.75" hidden="1" customHeight="1">
      <c r="A105" s="10"/>
      <c r="B105" s="15" t="s">
        <v>4</v>
      </c>
      <c r="C105" s="14"/>
      <c r="D105" s="16">
        <v>200</v>
      </c>
      <c r="E105" s="15" t="s">
        <v>3</v>
      </c>
      <c r="F105" s="14" t="s">
        <v>42</v>
      </c>
      <c r="G105" s="14" t="s">
        <v>47</v>
      </c>
      <c r="H105" s="14" t="s">
        <v>1</v>
      </c>
      <c r="I105" s="13" t="s">
        <v>46</v>
      </c>
      <c r="J105" s="12"/>
      <c r="K105" s="124"/>
      <c r="L105" s="39"/>
      <c r="M105" s="3">
        <v>0</v>
      </c>
      <c r="N105" s="3"/>
      <c r="O105" s="3"/>
      <c r="P105" s="3"/>
    </row>
    <row r="106" spans="1:16" ht="21.75" customHeight="1">
      <c r="A106" s="10"/>
      <c r="B106" s="73" t="s">
        <v>45</v>
      </c>
      <c r="C106" s="74"/>
      <c r="D106" s="75">
        <v>200</v>
      </c>
      <c r="E106" s="73" t="s">
        <v>3</v>
      </c>
      <c r="F106" s="74" t="s">
        <v>42</v>
      </c>
      <c r="G106" s="74" t="s">
        <v>41</v>
      </c>
      <c r="H106" s="74" t="s">
        <v>5</v>
      </c>
      <c r="I106" s="76" t="s">
        <v>44</v>
      </c>
      <c r="J106" s="77">
        <f>J107+J109</f>
        <v>163930</v>
      </c>
      <c r="K106" s="77">
        <f t="shared" ref="K106:L106" si="32">K107+K109</f>
        <v>169930</v>
      </c>
      <c r="L106" s="104">
        <f t="shared" si="32"/>
        <v>175720</v>
      </c>
      <c r="M106" s="17">
        <v>0</v>
      </c>
      <c r="N106" s="17"/>
      <c r="O106" s="17"/>
      <c r="P106" s="3"/>
    </row>
    <row r="107" spans="1:16" ht="21.75" customHeight="1">
      <c r="A107" s="10"/>
      <c r="B107" s="15" t="s">
        <v>29</v>
      </c>
      <c r="C107" s="14"/>
      <c r="D107" s="16">
        <v>200</v>
      </c>
      <c r="E107" s="15" t="s">
        <v>3</v>
      </c>
      <c r="F107" s="14" t="s">
        <v>42</v>
      </c>
      <c r="G107" s="14" t="s">
        <v>41</v>
      </c>
      <c r="H107" s="14" t="s">
        <v>28</v>
      </c>
      <c r="I107" s="13" t="s">
        <v>43</v>
      </c>
      <c r="J107" s="12">
        <f>J108</f>
        <v>7200</v>
      </c>
      <c r="K107" s="12">
        <f>K108</f>
        <v>7200</v>
      </c>
      <c r="L107" s="39">
        <f>L108</f>
        <v>7200</v>
      </c>
      <c r="M107" s="3">
        <v>0</v>
      </c>
      <c r="N107" s="3"/>
      <c r="O107" s="3"/>
      <c r="P107" s="3"/>
    </row>
    <row r="108" spans="1:16" ht="21.75" customHeight="1">
      <c r="A108" s="10"/>
      <c r="B108" s="64" t="s">
        <v>241</v>
      </c>
      <c r="C108" s="14"/>
      <c r="D108" s="16"/>
      <c r="E108" s="15"/>
      <c r="F108" s="14"/>
      <c r="G108" s="14"/>
      <c r="H108" s="14"/>
      <c r="I108" s="13"/>
      <c r="J108" s="12">
        <v>7200</v>
      </c>
      <c r="K108" s="12">
        <v>7200</v>
      </c>
      <c r="L108" s="40">
        <v>7200</v>
      </c>
      <c r="M108" s="3"/>
      <c r="N108" s="3"/>
      <c r="O108" s="3"/>
      <c r="P108" s="3"/>
    </row>
    <row r="109" spans="1:16" ht="21.75" customHeight="1">
      <c r="A109" s="10"/>
      <c r="B109" s="15" t="s">
        <v>4</v>
      </c>
      <c r="C109" s="14"/>
      <c r="D109" s="16">
        <v>200</v>
      </c>
      <c r="E109" s="15" t="s">
        <v>3</v>
      </c>
      <c r="F109" s="14" t="s">
        <v>42</v>
      </c>
      <c r="G109" s="14" t="s">
        <v>41</v>
      </c>
      <c r="H109" s="14" t="s">
        <v>1</v>
      </c>
      <c r="I109" s="13" t="s">
        <v>40</v>
      </c>
      <c r="J109" s="12">
        <f>J110+J111+J112+J113</f>
        <v>156730</v>
      </c>
      <c r="K109" s="12">
        <f t="shared" ref="K109:L109" si="33">K110+K111+K112+K113</f>
        <v>162730</v>
      </c>
      <c r="L109" s="40">
        <f t="shared" si="33"/>
        <v>168520</v>
      </c>
      <c r="M109" s="3">
        <v>0</v>
      </c>
      <c r="N109" s="3"/>
      <c r="O109" s="3"/>
      <c r="P109" s="3"/>
    </row>
    <row r="110" spans="1:16" ht="21.75" customHeight="1">
      <c r="A110" s="10"/>
      <c r="B110" s="64" t="s">
        <v>242</v>
      </c>
      <c r="C110" s="14"/>
      <c r="D110" s="16"/>
      <c r="E110" s="15"/>
      <c r="F110" s="14"/>
      <c r="G110" s="14"/>
      <c r="H110" s="14"/>
      <c r="I110" s="13"/>
      <c r="J110" s="12">
        <v>360</v>
      </c>
      <c r="K110" s="12">
        <v>360</v>
      </c>
      <c r="L110" s="39">
        <v>360</v>
      </c>
      <c r="M110" s="3"/>
      <c r="N110" s="3"/>
      <c r="O110" s="3"/>
      <c r="P110" s="3"/>
    </row>
    <row r="111" spans="1:16" ht="21.75" customHeight="1">
      <c r="A111" s="10"/>
      <c r="B111" s="64" t="s">
        <v>232</v>
      </c>
      <c r="C111" s="14"/>
      <c r="D111" s="16"/>
      <c r="E111" s="15"/>
      <c r="F111" s="14"/>
      <c r="G111" s="14"/>
      <c r="H111" s="14"/>
      <c r="I111" s="13"/>
      <c r="J111" s="12">
        <v>9000</v>
      </c>
      <c r="K111" s="12">
        <v>9000</v>
      </c>
      <c r="L111" s="39">
        <v>9000</v>
      </c>
      <c r="M111" s="3"/>
      <c r="N111" s="3"/>
      <c r="O111" s="3"/>
      <c r="P111" s="3"/>
    </row>
    <row r="112" spans="1:16" ht="21.75" customHeight="1">
      <c r="A112" s="10"/>
      <c r="B112" s="64" t="s">
        <v>243</v>
      </c>
      <c r="C112" s="14"/>
      <c r="D112" s="16"/>
      <c r="E112" s="15"/>
      <c r="F112" s="14"/>
      <c r="G112" s="14"/>
      <c r="H112" s="14"/>
      <c r="I112" s="13"/>
      <c r="J112" s="12">
        <v>146370</v>
      </c>
      <c r="K112" s="124">
        <v>152370</v>
      </c>
      <c r="L112" s="40">
        <v>158160</v>
      </c>
      <c r="M112" s="3"/>
      <c r="N112" s="3"/>
      <c r="O112" s="3"/>
      <c r="P112" s="3"/>
    </row>
    <row r="113" spans="1:16" ht="21.75" customHeight="1">
      <c r="A113" s="10"/>
      <c r="B113" s="64" t="s">
        <v>244</v>
      </c>
      <c r="C113" s="14"/>
      <c r="D113" s="16"/>
      <c r="E113" s="15"/>
      <c r="F113" s="14"/>
      <c r="G113" s="14"/>
      <c r="H113" s="14"/>
      <c r="I113" s="13"/>
      <c r="J113" s="12">
        <v>1000</v>
      </c>
      <c r="K113" s="12">
        <v>1000</v>
      </c>
      <c r="L113" s="40">
        <v>1000</v>
      </c>
      <c r="M113" s="3"/>
      <c r="N113" s="3"/>
      <c r="O113" s="3"/>
      <c r="P113" s="3"/>
    </row>
    <row r="114" spans="1:16" ht="12.75" customHeight="1">
      <c r="A114" s="10"/>
      <c r="B114" s="52" t="s">
        <v>39</v>
      </c>
      <c r="C114" s="53"/>
      <c r="D114" s="54">
        <v>200</v>
      </c>
      <c r="E114" s="52" t="s">
        <v>3</v>
      </c>
      <c r="F114" s="53" t="s">
        <v>38</v>
      </c>
      <c r="G114" s="53" t="s">
        <v>5</v>
      </c>
      <c r="H114" s="53" t="s">
        <v>5</v>
      </c>
      <c r="I114" s="55" t="s">
        <v>37</v>
      </c>
      <c r="J114" s="56">
        <f>J115</f>
        <v>36000</v>
      </c>
      <c r="K114" s="56">
        <f t="shared" ref="K114:L114" si="34">K115</f>
        <v>36000</v>
      </c>
      <c r="L114" s="105">
        <f t="shared" si="34"/>
        <v>36000</v>
      </c>
      <c r="M114" s="17">
        <v>0</v>
      </c>
      <c r="N114" s="17"/>
      <c r="O114" s="17"/>
      <c r="P114" s="3"/>
    </row>
    <row r="115" spans="1:16" ht="12.75" customHeight="1">
      <c r="A115" s="10"/>
      <c r="B115" s="73" t="s">
        <v>36</v>
      </c>
      <c r="C115" s="74"/>
      <c r="D115" s="75">
        <v>200</v>
      </c>
      <c r="E115" s="73" t="s">
        <v>3</v>
      </c>
      <c r="F115" s="74" t="s">
        <v>19</v>
      </c>
      <c r="G115" s="74" t="s">
        <v>5</v>
      </c>
      <c r="H115" s="74" t="s">
        <v>5</v>
      </c>
      <c r="I115" s="76" t="s">
        <v>35</v>
      </c>
      <c r="J115" s="77">
        <f>J118+J123</f>
        <v>36000</v>
      </c>
      <c r="K115" s="77">
        <f t="shared" ref="K115:L115" si="35">K118+K123</f>
        <v>36000</v>
      </c>
      <c r="L115" s="78">
        <f t="shared" si="35"/>
        <v>36000</v>
      </c>
      <c r="M115" s="106">
        <v>0</v>
      </c>
      <c r="N115" s="106"/>
      <c r="O115" s="106"/>
      <c r="P115" s="107"/>
    </row>
    <row r="116" spans="1:16" ht="21.75" hidden="1" customHeight="1">
      <c r="A116" s="10"/>
      <c r="B116" s="73" t="s">
        <v>31</v>
      </c>
      <c r="C116" s="74"/>
      <c r="D116" s="75">
        <v>200</v>
      </c>
      <c r="E116" s="73" t="s">
        <v>3</v>
      </c>
      <c r="F116" s="74" t="s">
        <v>19</v>
      </c>
      <c r="G116" s="74" t="s">
        <v>33</v>
      </c>
      <c r="H116" s="74" t="s">
        <v>5</v>
      </c>
      <c r="I116" s="76" t="s">
        <v>34</v>
      </c>
      <c r="J116" s="77"/>
      <c r="K116" s="125"/>
      <c r="L116" s="78"/>
      <c r="M116" s="106">
        <v>0</v>
      </c>
      <c r="N116" s="106"/>
      <c r="O116" s="106"/>
      <c r="P116" s="107"/>
    </row>
    <row r="117" spans="1:16" ht="21.75" hidden="1" customHeight="1">
      <c r="A117" s="10"/>
      <c r="B117" s="100" t="s">
        <v>4</v>
      </c>
      <c r="C117" s="101"/>
      <c r="D117" s="102">
        <v>200</v>
      </c>
      <c r="E117" s="100" t="s">
        <v>3</v>
      </c>
      <c r="F117" s="101" t="s">
        <v>19</v>
      </c>
      <c r="G117" s="101" t="s">
        <v>33</v>
      </c>
      <c r="H117" s="101" t="s">
        <v>1</v>
      </c>
      <c r="I117" s="103" t="s">
        <v>32</v>
      </c>
      <c r="J117" s="59"/>
      <c r="K117" s="60"/>
      <c r="L117" s="61"/>
      <c r="M117" s="107">
        <v>0</v>
      </c>
      <c r="N117" s="107"/>
      <c r="O117" s="107"/>
      <c r="P117" s="107"/>
    </row>
    <row r="118" spans="1:16" ht="21.75" customHeight="1">
      <c r="A118" s="10"/>
      <c r="B118" s="73" t="s">
        <v>31</v>
      </c>
      <c r="C118" s="74"/>
      <c r="D118" s="75">
        <v>200</v>
      </c>
      <c r="E118" s="73" t="s">
        <v>3</v>
      </c>
      <c r="F118" s="74" t="s">
        <v>19</v>
      </c>
      <c r="G118" s="74" t="s">
        <v>26</v>
      </c>
      <c r="H118" s="74" t="s">
        <v>5</v>
      </c>
      <c r="I118" s="76" t="s">
        <v>30</v>
      </c>
      <c r="J118" s="77">
        <f>J119+J121</f>
        <v>19200</v>
      </c>
      <c r="K118" s="77">
        <f t="shared" ref="K118:L118" si="36">K119+K121</f>
        <v>19200</v>
      </c>
      <c r="L118" s="78">
        <f t="shared" si="36"/>
        <v>19200</v>
      </c>
      <c r="M118" s="106">
        <v>0</v>
      </c>
      <c r="N118" s="106"/>
      <c r="O118" s="106"/>
      <c r="P118" s="107"/>
    </row>
    <row r="119" spans="1:16" ht="21.75" customHeight="1">
      <c r="A119" s="10"/>
      <c r="B119" s="100" t="s">
        <v>29</v>
      </c>
      <c r="C119" s="101"/>
      <c r="D119" s="102">
        <v>200</v>
      </c>
      <c r="E119" s="100" t="s">
        <v>3</v>
      </c>
      <c r="F119" s="101" t="s">
        <v>19</v>
      </c>
      <c r="G119" s="101" t="s">
        <v>26</v>
      </c>
      <c r="H119" s="101" t="s">
        <v>28</v>
      </c>
      <c r="I119" s="103" t="s">
        <v>27</v>
      </c>
      <c r="J119" s="59">
        <f>J120</f>
        <v>6000</v>
      </c>
      <c r="K119" s="59">
        <f t="shared" ref="K119:L119" si="37">K120</f>
        <v>6000</v>
      </c>
      <c r="L119" s="65">
        <f t="shared" si="37"/>
        <v>6000</v>
      </c>
      <c r="M119" s="107">
        <v>0</v>
      </c>
      <c r="N119" s="107"/>
      <c r="O119" s="107"/>
      <c r="P119" s="107"/>
    </row>
    <row r="120" spans="1:16" ht="21.75" customHeight="1">
      <c r="A120" s="10"/>
      <c r="B120" s="108" t="s">
        <v>241</v>
      </c>
      <c r="C120" s="101"/>
      <c r="D120" s="102"/>
      <c r="E120" s="100"/>
      <c r="F120" s="101"/>
      <c r="G120" s="101"/>
      <c r="H120" s="101"/>
      <c r="I120" s="103"/>
      <c r="J120" s="109">
        <v>6000</v>
      </c>
      <c r="K120" s="109">
        <v>6000</v>
      </c>
      <c r="L120" s="65">
        <v>6000</v>
      </c>
      <c r="M120" s="107"/>
      <c r="N120" s="107"/>
      <c r="O120" s="107"/>
      <c r="P120" s="107"/>
    </row>
    <row r="121" spans="1:16" ht="21.75" customHeight="1">
      <c r="A121" s="10"/>
      <c r="B121" s="100" t="s">
        <v>4</v>
      </c>
      <c r="C121" s="101"/>
      <c r="D121" s="102">
        <v>200</v>
      </c>
      <c r="E121" s="100" t="s">
        <v>3</v>
      </c>
      <c r="F121" s="101" t="s">
        <v>19</v>
      </c>
      <c r="G121" s="101" t="s">
        <v>26</v>
      </c>
      <c r="H121" s="101" t="s">
        <v>1</v>
      </c>
      <c r="I121" s="103" t="s">
        <v>25</v>
      </c>
      <c r="J121" s="59">
        <f>J122</f>
        <v>13200</v>
      </c>
      <c r="K121" s="59">
        <f t="shared" ref="K121:L121" si="38">K122</f>
        <v>13200</v>
      </c>
      <c r="L121" s="61">
        <f t="shared" si="38"/>
        <v>13200</v>
      </c>
      <c r="M121" s="107">
        <v>0</v>
      </c>
      <c r="N121" s="107"/>
      <c r="O121" s="107"/>
      <c r="P121" s="107"/>
    </row>
    <row r="122" spans="1:16" ht="21.75" customHeight="1">
      <c r="A122" s="10"/>
      <c r="B122" s="108" t="s">
        <v>245</v>
      </c>
      <c r="C122" s="101"/>
      <c r="D122" s="102"/>
      <c r="E122" s="100"/>
      <c r="F122" s="101"/>
      <c r="G122" s="101"/>
      <c r="H122" s="101"/>
      <c r="I122" s="103"/>
      <c r="J122" s="59">
        <v>13200</v>
      </c>
      <c r="K122" s="59">
        <v>13200</v>
      </c>
      <c r="L122" s="65">
        <v>13200</v>
      </c>
      <c r="M122" s="107"/>
      <c r="N122" s="107"/>
      <c r="O122" s="107"/>
      <c r="P122" s="107"/>
    </row>
    <row r="123" spans="1:16" ht="21.75" customHeight="1">
      <c r="A123" s="10"/>
      <c r="B123" s="73" t="s">
        <v>24</v>
      </c>
      <c r="C123" s="74"/>
      <c r="D123" s="75">
        <v>200</v>
      </c>
      <c r="E123" s="73" t="s">
        <v>3</v>
      </c>
      <c r="F123" s="74" t="s">
        <v>19</v>
      </c>
      <c r="G123" s="74" t="s">
        <v>23</v>
      </c>
      <c r="H123" s="74" t="s">
        <v>5</v>
      </c>
      <c r="I123" s="76" t="s">
        <v>22</v>
      </c>
      <c r="J123" s="77">
        <f>J124</f>
        <v>16800</v>
      </c>
      <c r="K123" s="77">
        <f t="shared" ref="K123:L123" si="39">K124</f>
        <v>16800</v>
      </c>
      <c r="L123" s="78">
        <f t="shared" si="39"/>
        <v>16800</v>
      </c>
      <c r="M123" s="106">
        <v>0</v>
      </c>
      <c r="N123" s="106"/>
      <c r="O123" s="106"/>
      <c r="P123" s="107"/>
    </row>
    <row r="124" spans="1:16" ht="21.75" customHeight="1">
      <c r="A124" s="10"/>
      <c r="B124" s="73" t="s">
        <v>21</v>
      </c>
      <c r="C124" s="74"/>
      <c r="D124" s="75">
        <v>200</v>
      </c>
      <c r="E124" s="73" t="s">
        <v>3</v>
      </c>
      <c r="F124" s="74" t="s">
        <v>19</v>
      </c>
      <c r="G124" s="74" t="s">
        <v>18</v>
      </c>
      <c r="H124" s="74" t="s">
        <v>5</v>
      </c>
      <c r="I124" s="76" t="s">
        <v>20</v>
      </c>
      <c r="J124" s="77">
        <f>J125</f>
        <v>16800</v>
      </c>
      <c r="K124" s="77">
        <f t="shared" ref="K124:L124" si="40">K125</f>
        <v>16800</v>
      </c>
      <c r="L124" s="78">
        <f t="shared" si="40"/>
        <v>16800</v>
      </c>
      <c r="M124" s="106">
        <v>0</v>
      </c>
      <c r="N124" s="106"/>
      <c r="O124" s="106"/>
      <c r="P124" s="107"/>
    </row>
    <row r="125" spans="1:16" ht="21.75" customHeight="1">
      <c r="A125" s="10"/>
      <c r="B125" s="108" t="s">
        <v>245</v>
      </c>
      <c r="C125" s="101"/>
      <c r="D125" s="102">
        <v>200</v>
      </c>
      <c r="E125" s="100" t="s">
        <v>3</v>
      </c>
      <c r="F125" s="101" t="s">
        <v>19</v>
      </c>
      <c r="G125" s="101" t="s">
        <v>18</v>
      </c>
      <c r="H125" s="101" t="s">
        <v>1</v>
      </c>
      <c r="I125" s="103"/>
      <c r="J125" s="59">
        <v>16800</v>
      </c>
      <c r="K125" s="59">
        <v>16800</v>
      </c>
      <c r="L125" s="65">
        <v>16800</v>
      </c>
      <c r="M125" s="107">
        <v>0</v>
      </c>
      <c r="N125" s="107"/>
      <c r="O125" s="107"/>
      <c r="P125" s="107"/>
    </row>
    <row r="126" spans="1:16" ht="12.75" customHeight="1">
      <c r="A126" s="10"/>
      <c r="B126" s="52" t="s">
        <v>17</v>
      </c>
      <c r="C126" s="53"/>
      <c r="D126" s="54">
        <v>200</v>
      </c>
      <c r="E126" s="52" t="s">
        <v>3</v>
      </c>
      <c r="F126" s="53" t="s">
        <v>16</v>
      </c>
      <c r="G126" s="53" t="s">
        <v>5</v>
      </c>
      <c r="H126" s="53" t="s">
        <v>5</v>
      </c>
      <c r="I126" s="55" t="s">
        <v>15</v>
      </c>
      <c r="J126" s="56">
        <f>J127</f>
        <v>167205.95000000001</v>
      </c>
      <c r="K126" s="56">
        <f t="shared" ref="K126:L126" si="41">K127</f>
        <v>167205.95000000001</v>
      </c>
      <c r="L126" s="105">
        <f t="shared" si="41"/>
        <v>167205.95000000001</v>
      </c>
      <c r="M126" s="17">
        <v>0</v>
      </c>
      <c r="N126" s="17"/>
      <c r="O126" s="17"/>
      <c r="P126" s="3"/>
    </row>
    <row r="127" spans="1:16" ht="12.75" customHeight="1">
      <c r="A127" s="10"/>
      <c r="B127" s="73" t="s">
        <v>14</v>
      </c>
      <c r="C127" s="74"/>
      <c r="D127" s="75">
        <v>200</v>
      </c>
      <c r="E127" s="73" t="s">
        <v>3</v>
      </c>
      <c r="F127" s="74" t="s">
        <v>2</v>
      </c>
      <c r="G127" s="74" t="s">
        <v>5</v>
      </c>
      <c r="H127" s="74" t="s">
        <v>5</v>
      </c>
      <c r="I127" s="76" t="s">
        <v>13</v>
      </c>
      <c r="J127" s="77">
        <f>J128</f>
        <v>167205.95000000001</v>
      </c>
      <c r="K127" s="77">
        <f t="shared" ref="K127:L127" si="42">K128</f>
        <v>167205.95000000001</v>
      </c>
      <c r="L127" s="78">
        <f t="shared" si="42"/>
        <v>167205.95000000001</v>
      </c>
      <c r="M127" s="17">
        <v>0</v>
      </c>
      <c r="N127" s="17"/>
      <c r="O127" s="17"/>
      <c r="P127" s="3"/>
    </row>
    <row r="128" spans="1:16" ht="12.75" customHeight="1">
      <c r="A128" s="10"/>
      <c r="B128" s="73" t="s">
        <v>8</v>
      </c>
      <c r="C128" s="74"/>
      <c r="D128" s="75">
        <v>200</v>
      </c>
      <c r="E128" s="73" t="s">
        <v>3</v>
      </c>
      <c r="F128" s="74" t="s">
        <v>2</v>
      </c>
      <c r="G128" s="74" t="s">
        <v>7</v>
      </c>
      <c r="H128" s="74" t="s">
        <v>5</v>
      </c>
      <c r="I128" s="76" t="s">
        <v>6</v>
      </c>
      <c r="J128" s="77">
        <f>J129+J130+J131+J132</f>
        <v>167205.95000000001</v>
      </c>
      <c r="K128" s="77">
        <f t="shared" ref="K128:L128" si="43">K129+K130+K131+K132</f>
        <v>167205.95000000001</v>
      </c>
      <c r="L128" s="104">
        <f t="shared" si="43"/>
        <v>167205.95000000001</v>
      </c>
      <c r="M128" s="17">
        <v>0</v>
      </c>
      <c r="N128" s="17"/>
      <c r="O128" s="17"/>
      <c r="P128" s="3"/>
    </row>
    <row r="129" spans="1:16" ht="12.75" customHeight="1">
      <c r="A129" s="10"/>
      <c r="B129" s="110" t="s">
        <v>232</v>
      </c>
      <c r="C129" s="74"/>
      <c r="D129" s="75"/>
      <c r="E129" s="73"/>
      <c r="F129" s="74"/>
      <c r="G129" s="74"/>
      <c r="H129" s="74"/>
      <c r="I129" s="76"/>
      <c r="J129" s="77">
        <v>4000</v>
      </c>
      <c r="K129" s="77">
        <v>4000</v>
      </c>
      <c r="L129" s="78">
        <v>4000</v>
      </c>
      <c r="M129" s="17"/>
      <c r="N129" s="17"/>
      <c r="O129" s="17"/>
      <c r="P129" s="3"/>
    </row>
    <row r="130" spans="1:16" ht="12.75" customHeight="1">
      <c r="A130" s="10"/>
      <c r="B130" s="110" t="s">
        <v>246</v>
      </c>
      <c r="C130" s="74"/>
      <c r="D130" s="75"/>
      <c r="E130" s="73"/>
      <c r="F130" s="74"/>
      <c r="G130" s="74"/>
      <c r="H130" s="74"/>
      <c r="I130" s="76"/>
      <c r="J130" s="77">
        <f>15552.67+40000</f>
        <v>55552.67</v>
      </c>
      <c r="K130" s="77">
        <f t="shared" ref="K130:L130" si="44">15552.67+40000</f>
        <v>55552.67</v>
      </c>
      <c r="L130" s="78">
        <f t="shared" si="44"/>
        <v>55552.67</v>
      </c>
      <c r="M130" s="17"/>
      <c r="N130" s="17"/>
      <c r="O130" s="17"/>
      <c r="P130" s="3"/>
    </row>
    <row r="131" spans="1:16" ht="12.75" customHeight="1">
      <c r="A131" s="14"/>
      <c r="B131" s="116" t="s">
        <v>247</v>
      </c>
      <c r="C131" s="112"/>
      <c r="D131" s="113"/>
      <c r="E131" s="111"/>
      <c r="F131" s="112"/>
      <c r="G131" s="112"/>
      <c r="H131" s="112"/>
      <c r="I131" s="114"/>
      <c r="J131" s="115">
        <f>7304.44*12+20000</f>
        <v>107653.28</v>
      </c>
      <c r="K131" s="115">
        <f t="shared" ref="K131:L131" si="45">7304.44*12+20000</f>
        <v>107653.28</v>
      </c>
      <c r="L131" s="104">
        <f t="shared" si="45"/>
        <v>107653.28</v>
      </c>
      <c r="M131" s="17"/>
      <c r="N131" s="17"/>
      <c r="O131" s="17"/>
      <c r="P131" s="3"/>
    </row>
    <row r="132" spans="1:16">
      <c r="B132" s="119" t="s">
        <v>248</v>
      </c>
      <c r="C132" s="117"/>
      <c r="D132" s="63"/>
      <c r="E132" s="117"/>
      <c r="F132" s="117"/>
      <c r="G132" s="117"/>
      <c r="H132" s="117"/>
      <c r="I132" s="117"/>
      <c r="J132" s="118"/>
      <c r="K132" s="118"/>
      <c r="L132" s="118"/>
    </row>
  </sheetData>
  <pageMargins left="0.74803149606299213" right="0.74803149606299213" top="0.98425196850393704" bottom="0.98425196850393704" header="0.51181102362204722" footer="0.51181102362204722"/>
  <pageSetup paperSize="9" scale="70" fitToHeight="3" orientation="portrait" horizontalDpi="180" verticalDpi="180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KFIK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2016-11-09T06:12:37Z</cp:lastPrinted>
  <dcterms:created xsi:type="dcterms:W3CDTF">2016-11-02T09:40:08Z</dcterms:created>
  <dcterms:modified xsi:type="dcterms:W3CDTF">2016-11-09T06:12:55Z</dcterms:modified>
</cp:coreProperties>
</file>